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certificates\finanza\"/>
    </mc:Choice>
  </mc:AlternateContent>
  <xr:revisionPtr revIDLastSave="0" documentId="13_ncr:1_{7EEC848A-DCF1-4337-AF78-85963C9739AD}" xr6:coauthVersionLast="45" xr6:coauthVersionMax="45" xr10:uidLastSave="{00000000-0000-0000-0000-000000000000}"/>
  <bookViews>
    <workbookView xWindow="-110" yWindow="-110" windowWidth="19420" windowHeight="10420" xr2:uid="{51A475DF-7188-4992-8AC1-B58EC464246E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2" l="1"/>
  <c r="K45" i="2"/>
  <c r="J36" i="2"/>
  <c r="K36" i="2"/>
  <c r="I36" i="2"/>
  <c r="J27" i="2"/>
  <c r="K27" i="2"/>
  <c r="J54" i="2"/>
  <c r="K54" i="2"/>
  <c r="J63" i="2"/>
  <c r="K63" i="2"/>
  <c r="I27" i="2"/>
  <c r="I45" i="2"/>
  <c r="I54" i="2"/>
  <c r="I63" i="2"/>
  <c r="H17" i="2" l="1"/>
  <c r="I17" i="2"/>
  <c r="G17" i="2"/>
  <c r="H16" i="2"/>
  <c r="I16" i="2"/>
  <c r="G16" i="2"/>
  <c r="H15" i="2"/>
  <c r="I15" i="2"/>
  <c r="G15" i="2"/>
  <c r="H14" i="2"/>
  <c r="I14" i="2"/>
  <c r="G14" i="2"/>
  <c r="H13" i="2"/>
  <c r="I13" i="2"/>
  <c r="G13" i="2"/>
  <c r="H11" i="2"/>
  <c r="I11" i="2"/>
  <c r="G11" i="2"/>
  <c r="H10" i="2"/>
  <c r="I10" i="2"/>
  <c r="G10" i="2"/>
  <c r="H9" i="2"/>
  <c r="I9" i="2"/>
  <c r="G9" i="2"/>
  <c r="H8" i="2"/>
  <c r="I8" i="2"/>
  <c r="G8" i="2"/>
  <c r="H7" i="2"/>
  <c r="I7" i="2"/>
  <c r="G7" i="2"/>
  <c r="C17" i="2"/>
  <c r="D17" i="2"/>
  <c r="E17" i="2"/>
  <c r="B17" i="2"/>
  <c r="C16" i="2"/>
  <c r="D16" i="2"/>
  <c r="E16" i="2"/>
  <c r="B16" i="2"/>
  <c r="C15" i="2"/>
  <c r="D15" i="2"/>
  <c r="E15" i="2"/>
  <c r="B15" i="2"/>
  <c r="C14" i="2"/>
  <c r="D14" i="2"/>
  <c r="E14" i="2"/>
  <c r="B14" i="2"/>
  <c r="C13" i="2"/>
  <c r="D13" i="2"/>
  <c r="E13" i="2"/>
  <c r="B13" i="2"/>
  <c r="C11" i="2"/>
  <c r="D11" i="2"/>
  <c r="E11" i="2"/>
  <c r="B11" i="2"/>
  <c r="C10" i="2"/>
  <c r="D10" i="2"/>
  <c r="E10" i="2"/>
  <c r="B10" i="2"/>
  <c r="B9" i="2"/>
  <c r="D8" i="2"/>
  <c r="E8" i="2"/>
  <c r="C8" i="2"/>
  <c r="C9" i="2"/>
  <c r="D9" i="2"/>
  <c r="E9" i="2"/>
  <c r="B8" i="2"/>
  <c r="C7" i="2"/>
  <c r="D7" i="2"/>
  <c r="E7" i="2"/>
  <c r="B7" i="2"/>
  <c r="J31" i="1" l="1"/>
  <c r="K62" i="2"/>
  <c r="I62" i="2"/>
  <c r="J61" i="2"/>
  <c r="J62" i="2" s="1"/>
  <c r="H61" i="2"/>
  <c r="G61" i="2"/>
  <c r="F61" i="2"/>
  <c r="H60" i="2"/>
  <c r="G60" i="2"/>
  <c r="F60" i="2"/>
  <c r="H59" i="2"/>
  <c r="G59" i="2"/>
  <c r="F59" i="2"/>
  <c r="H58" i="2"/>
  <c r="G58" i="2"/>
  <c r="F58" i="2"/>
  <c r="K53" i="2"/>
  <c r="I53" i="2"/>
  <c r="H52" i="2"/>
  <c r="G52" i="2"/>
  <c r="J52" i="2" s="1"/>
  <c r="J53" i="2" s="1"/>
  <c r="F52" i="2"/>
  <c r="H51" i="2"/>
  <c r="G51" i="2"/>
  <c r="F51" i="2"/>
  <c r="H50" i="2"/>
  <c r="G50" i="2"/>
  <c r="F50" i="2"/>
  <c r="H49" i="2"/>
  <c r="G49" i="2"/>
  <c r="F49" i="2"/>
  <c r="H43" i="2"/>
  <c r="G43" i="2"/>
  <c r="F43" i="2"/>
  <c r="J42" i="2"/>
  <c r="J44" i="2" s="1"/>
  <c r="H42" i="2"/>
  <c r="G42" i="2"/>
  <c r="F42" i="2"/>
  <c r="I42" i="2" s="1"/>
  <c r="I41" i="2"/>
  <c r="H41" i="2"/>
  <c r="K41" i="2" s="1"/>
  <c r="K44" i="2" s="1"/>
  <c r="G41" i="2"/>
  <c r="F41" i="2"/>
  <c r="H40" i="2"/>
  <c r="G40" i="2"/>
  <c r="F40" i="2"/>
  <c r="J34" i="2"/>
  <c r="I34" i="2"/>
  <c r="H34" i="2"/>
  <c r="G34" i="2"/>
  <c r="F34" i="2"/>
  <c r="H33" i="2"/>
  <c r="G33" i="2"/>
  <c r="F33" i="2"/>
  <c r="K32" i="2"/>
  <c r="K35" i="2" s="1"/>
  <c r="J32" i="2"/>
  <c r="H32" i="2"/>
  <c r="G32" i="2"/>
  <c r="F32" i="2"/>
  <c r="I32" i="2" s="1"/>
  <c r="H31" i="2"/>
  <c r="G31" i="2"/>
  <c r="J31" i="2" s="1"/>
  <c r="F31" i="2"/>
  <c r="J25" i="2"/>
  <c r="J26" i="2" s="1"/>
  <c r="H25" i="2"/>
  <c r="G25" i="2"/>
  <c r="F25" i="2"/>
  <c r="K24" i="2"/>
  <c r="I24" i="2"/>
  <c r="H24" i="2"/>
  <c r="G24" i="2"/>
  <c r="F24" i="2"/>
  <c r="K23" i="2"/>
  <c r="K26" i="2" s="1"/>
  <c r="H23" i="2"/>
  <c r="G23" i="2"/>
  <c r="F23" i="2"/>
  <c r="I22" i="2"/>
  <c r="I26" i="2" s="1"/>
  <c r="H22" i="2"/>
  <c r="G22" i="2"/>
  <c r="F22" i="2"/>
  <c r="M17" i="2"/>
  <c r="M15" i="2"/>
  <c r="K14" i="2"/>
  <c r="M13" i="2"/>
  <c r="L17" i="2"/>
  <c r="K17" i="2"/>
  <c r="M16" i="2"/>
  <c r="L16" i="2"/>
  <c r="K16" i="2"/>
  <c r="L15" i="2"/>
  <c r="K15" i="2"/>
  <c r="M14" i="2"/>
  <c r="L14" i="2"/>
  <c r="L13" i="2"/>
  <c r="L50" i="1"/>
  <c r="J50" i="1"/>
  <c r="I50" i="1"/>
  <c r="H50" i="1"/>
  <c r="K50" i="1" s="1"/>
  <c r="O50" i="1" s="1"/>
  <c r="G50" i="1"/>
  <c r="K49" i="1"/>
  <c r="J49" i="1"/>
  <c r="N50" i="1" s="1"/>
  <c r="I49" i="1"/>
  <c r="L49" i="1" s="1"/>
  <c r="P49" i="1" s="1"/>
  <c r="H49" i="1"/>
  <c r="G49" i="1"/>
  <c r="L48" i="1"/>
  <c r="K48" i="1"/>
  <c r="O49" i="1" s="1"/>
  <c r="J48" i="1"/>
  <c r="I48" i="1"/>
  <c r="H48" i="1"/>
  <c r="G48" i="1"/>
  <c r="L47" i="1"/>
  <c r="P48" i="1" s="1"/>
  <c r="K47" i="1"/>
  <c r="O47" i="1" s="1"/>
  <c r="I47" i="1"/>
  <c r="H47" i="1"/>
  <c r="G47" i="1"/>
  <c r="J47" i="1" s="1"/>
  <c r="N47" i="1" s="1"/>
  <c r="L46" i="1"/>
  <c r="P46" i="1" s="1"/>
  <c r="J46" i="1"/>
  <c r="I46" i="1"/>
  <c r="H46" i="1"/>
  <c r="K46" i="1" s="1"/>
  <c r="O46" i="1" s="1"/>
  <c r="G46" i="1"/>
  <c r="K45" i="1"/>
  <c r="J45" i="1"/>
  <c r="N46" i="1" s="1"/>
  <c r="I45" i="1"/>
  <c r="L45" i="1" s="1"/>
  <c r="P45" i="1" s="1"/>
  <c r="H45" i="1"/>
  <c r="G45" i="1"/>
  <c r="L44" i="1"/>
  <c r="K44" i="1"/>
  <c r="O45" i="1" s="1"/>
  <c r="J44" i="1"/>
  <c r="I44" i="1"/>
  <c r="H44" i="1"/>
  <c r="G44" i="1"/>
  <c r="L43" i="1"/>
  <c r="P44" i="1" s="1"/>
  <c r="K43" i="1"/>
  <c r="O43" i="1" s="1"/>
  <c r="I43" i="1"/>
  <c r="H43" i="1"/>
  <c r="G43" i="1"/>
  <c r="J43" i="1" s="1"/>
  <c r="N43" i="1" s="1"/>
  <c r="L42" i="1"/>
  <c r="P42" i="1" s="1"/>
  <c r="J42" i="1"/>
  <c r="I42" i="1"/>
  <c r="H42" i="1"/>
  <c r="K42" i="1" s="1"/>
  <c r="O42" i="1" s="1"/>
  <c r="G42" i="1"/>
  <c r="K41" i="1"/>
  <c r="J41" i="1"/>
  <c r="N42" i="1" s="1"/>
  <c r="I41" i="1"/>
  <c r="L41" i="1" s="1"/>
  <c r="P41" i="1" s="1"/>
  <c r="H41" i="1"/>
  <c r="G41" i="1"/>
  <c r="L40" i="1"/>
  <c r="K40" i="1"/>
  <c r="O41" i="1" s="1"/>
  <c r="J40" i="1"/>
  <c r="I40" i="1"/>
  <c r="H40" i="1"/>
  <c r="G40" i="1"/>
  <c r="L39" i="1"/>
  <c r="P40" i="1" s="1"/>
  <c r="K39" i="1"/>
  <c r="O39" i="1" s="1"/>
  <c r="I39" i="1"/>
  <c r="H39" i="1"/>
  <c r="G39" i="1"/>
  <c r="J39" i="1" s="1"/>
  <c r="N39" i="1" s="1"/>
  <c r="L38" i="1"/>
  <c r="P38" i="1" s="1"/>
  <c r="J38" i="1"/>
  <c r="I38" i="1"/>
  <c r="H38" i="1"/>
  <c r="K38" i="1" s="1"/>
  <c r="O38" i="1" s="1"/>
  <c r="G38" i="1"/>
  <c r="K37" i="1"/>
  <c r="J37" i="1"/>
  <c r="N38" i="1" s="1"/>
  <c r="I37" i="1"/>
  <c r="L37" i="1" s="1"/>
  <c r="P37" i="1" s="1"/>
  <c r="H37" i="1"/>
  <c r="G37" i="1"/>
  <c r="L36" i="1"/>
  <c r="K36" i="1"/>
  <c r="O37" i="1" s="1"/>
  <c r="J36" i="1"/>
  <c r="I36" i="1"/>
  <c r="H36" i="1"/>
  <c r="G36" i="1"/>
  <c r="L35" i="1"/>
  <c r="P36" i="1" s="1"/>
  <c r="K35" i="1"/>
  <c r="I35" i="1"/>
  <c r="H35" i="1"/>
  <c r="G35" i="1"/>
  <c r="J35" i="1" s="1"/>
  <c r="N35" i="1" s="1"/>
  <c r="L34" i="1"/>
  <c r="J34" i="1"/>
  <c r="I34" i="1"/>
  <c r="H34" i="1"/>
  <c r="K34" i="1" s="1"/>
  <c r="O34" i="1" s="1"/>
  <c r="G34" i="1"/>
  <c r="K33" i="1"/>
  <c r="J33" i="1"/>
  <c r="N34" i="1" s="1"/>
  <c r="I33" i="1"/>
  <c r="L33" i="1" s="1"/>
  <c r="P33" i="1" s="1"/>
  <c r="H33" i="1"/>
  <c r="G33" i="1"/>
  <c r="L32" i="1"/>
  <c r="K32" i="1"/>
  <c r="O33" i="1" s="1"/>
  <c r="J32" i="1"/>
  <c r="I32" i="1"/>
  <c r="H32" i="1"/>
  <c r="G32" i="1"/>
  <c r="L31" i="1"/>
  <c r="P32" i="1" s="1"/>
  <c r="I31" i="1"/>
  <c r="P53" i="1" s="1"/>
  <c r="H31" i="1"/>
  <c r="O53" i="1" s="1"/>
  <c r="G31" i="1"/>
  <c r="N53" i="1" s="1"/>
  <c r="C21" i="1"/>
  <c r="B21" i="1"/>
  <c r="C20" i="1"/>
  <c r="B20" i="1"/>
  <c r="D18" i="1"/>
  <c r="D17" i="1"/>
  <c r="D16" i="1"/>
  <c r="D15" i="1"/>
  <c r="D14" i="1"/>
  <c r="D13" i="1"/>
  <c r="D12" i="1"/>
  <c r="D11" i="1"/>
  <c r="D10" i="1"/>
  <c r="D9" i="1"/>
  <c r="D8" i="1"/>
  <c r="D7" i="1"/>
  <c r="D20" i="1" s="1"/>
  <c r="D6" i="1"/>
  <c r="N32" i="1" l="1"/>
  <c r="K13" i="2"/>
  <c r="I35" i="2"/>
  <c r="I44" i="2"/>
  <c r="J35" i="2"/>
  <c r="N36" i="1"/>
  <c r="N40" i="1"/>
  <c r="N44" i="1"/>
  <c r="P34" i="1"/>
  <c r="P52" i="1" s="1"/>
  <c r="P54" i="1" s="1"/>
  <c r="O35" i="1"/>
  <c r="N48" i="1"/>
  <c r="P50" i="1"/>
  <c r="N33" i="1"/>
  <c r="N52" i="1" s="1"/>
  <c r="N54" i="1" s="1"/>
  <c r="P35" i="1"/>
  <c r="O36" i="1"/>
  <c r="N37" i="1"/>
  <c r="P39" i="1"/>
  <c r="O40" i="1"/>
  <c r="N41" i="1"/>
  <c r="P43" i="1"/>
  <c r="O44" i="1"/>
  <c r="N45" i="1"/>
  <c r="P47" i="1"/>
  <c r="O48" i="1"/>
  <c r="N49" i="1"/>
  <c r="D21" i="1"/>
  <c r="B22" i="1" s="1"/>
  <c r="K31" i="1"/>
  <c r="O32" i="1" s="1"/>
  <c r="O52" i="1" l="1"/>
  <c r="O54" i="1" s="1"/>
</calcChain>
</file>

<file path=xl/sharedStrings.xml><?xml version="1.0" encoding="utf-8"?>
<sst xmlns="http://schemas.openxmlformats.org/spreadsheetml/2006/main" count="232" uniqueCount="71">
  <si>
    <t>Significatività statistica</t>
  </si>
  <si>
    <t>Mese</t>
  </si>
  <si>
    <t>Fondo</t>
  </si>
  <si>
    <t>Benchmark</t>
  </si>
  <si>
    <t>Valore Aggiunto</t>
  </si>
  <si>
    <t>Media Mensile</t>
  </si>
  <si>
    <t>Deviazione standard</t>
  </si>
  <si>
    <t>T statistic</t>
  </si>
  <si>
    <t>Consistenza del valore aggiunto</t>
  </si>
  <si>
    <t>Trimestre</t>
  </si>
  <si>
    <t>Return</t>
  </si>
  <si>
    <t>Assoluto</t>
  </si>
  <si>
    <t>SI=1 NO=0</t>
  </si>
  <si>
    <t>YES="Y" NO=N</t>
  </si>
  <si>
    <t>Fondo A</t>
  </si>
  <si>
    <t>Fondo B</t>
  </si>
  <si>
    <t>Fondo C</t>
  </si>
  <si>
    <t>Indice</t>
  </si>
  <si>
    <t>Found C</t>
  </si>
  <si>
    <t>A</t>
  </si>
  <si>
    <t>B</t>
  </si>
  <si>
    <t>C</t>
  </si>
  <si>
    <t>2000 Q4</t>
  </si>
  <si>
    <t>2000 Q3</t>
  </si>
  <si>
    <t>2000 Q2</t>
  </si>
  <si>
    <t>2000 Q1</t>
  </si>
  <si>
    <t>1999 Q4</t>
  </si>
  <si>
    <t>1999 Q3</t>
  </si>
  <si>
    <t>1999 Q2</t>
  </si>
  <si>
    <t>1999 Q1</t>
  </si>
  <si>
    <t>1998 Q4</t>
  </si>
  <si>
    <t>1998 Q3</t>
  </si>
  <si>
    <t>1998 Q2</t>
  </si>
  <si>
    <t>1998 Q1</t>
  </si>
  <si>
    <t>1997 Q4</t>
  </si>
  <si>
    <t>1997 Q3</t>
  </si>
  <si>
    <t>1997 Q2</t>
  </si>
  <si>
    <t>1997 Q1</t>
  </si>
  <si>
    <t>1996 Q4</t>
  </si>
  <si>
    <t>1996 Q3</t>
  </si>
  <si>
    <t>1996 Q2</t>
  </si>
  <si>
    <t>1996 Q1</t>
  </si>
  <si>
    <t>Statistiche annuali</t>
  </si>
  <si>
    <t>Down side deviation</t>
  </si>
  <si>
    <t>Tracking error</t>
  </si>
  <si>
    <t>Information ratio</t>
  </si>
  <si>
    <t>Classifica</t>
  </si>
  <si>
    <t>B-A-C</t>
  </si>
  <si>
    <t>C-A-B</t>
  </si>
  <si>
    <t>C-B-A</t>
  </si>
  <si>
    <t>A-C-B</t>
  </si>
  <si>
    <t>Target</t>
  </si>
  <si>
    <t>Difference (if Rp&lt;T)</t>
  </si>
  <si>
    <t>Squared difference</t>
  </si>
  <si>
    <t>Rolling period analysis sull'Information Ratio</t>
  </si>
  <si>
    <t>Anno</t>
  </si>
  <si>
    <t>A-B-C</t>
  </si>
  <si>
    <t>B-C-A</t>
  </si>
  <si>
    <t>Rendimento medio annuo</t>
  </si>
  <si>
    <t>Valore Aggiunto annuo</t>
  </si>
  <si>
    <t>Deviazione standard annualizzata</t>
  </si>
  <si>
    <t>Differenza (se Rp&lt;T)</t>
  </si>
  <si>
    <t>Differenza al quadrato</t>
  </si>
  <si>
    <t>Rendimento</t>
  </si>
  <si>
    <t>Somma</t>
  </si>
  <si>
    <t>Downside deviation</t>
  </si>
  <si>
    <t>Valore aggiunto</t>
  </si>
  <si>
    <t>Conto dei run</t>
  </si>
  <si>
    <t>Run possibili</t>
  </si>
  <si>
    <t>Ratio</t>
  </si>
  <si>
    <t>Sequenza dei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</si>
</sst>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0%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0" fontId="3" fillId="3" borderId="2" xfId="1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0" fontId="3" fillId="3" borderId="3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0" fontId="3" fillId="4" borderId="1" xfId="0" applyNumberFormat="1" applyFont="1" applyFill="1" applyBorder="1" applyAlignment="1">
      <alignment vertical="center"/>
    </xf>
    <xf numFmtId="10" fontId="3" fillId="4" borderId="1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0" xfId="1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/>
    <xf numFmtId="2" fontId="3" fillId="4" borderId="0" xfId="0" applyNumberFormat="1" applyFont="1" applyFill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1" applyNumberFormat="1" applyFont="1" applyFill="1" applyBorder="1" applyAlignment="1">
      <alignment horizontal="center" vertical="center"/>
    </xf>
    <xf numFmtId="165" fontId="3" fillId="5" borderId="0" xfId="1" applyNumberFormat="1" applyFont="1" applyFill="1" applyBorder="1" applyAlignment="1">
      <alignment horizontal="center" vertical="center"/>
    </xf>
    <xf numFmtId="166" fontId="3" fillId="5" borderId="0" xfId="1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\triennale\analisi%20finanziaria\esercizi\cap%2014%20assessing%20skil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31">
          <cell r="B31">
            <v>-0.1125</v>
          </cell>
        </row>
        <row r="39">
          <cell r="C39">
            <v>7.6399999999999996E-2</v>
          </cell>
          <cell r="D39">
            <v>0.13919999999999999</v>
          </cell>
          <cell r="E39">
            <v>0.13020000000000001</v>
          </cell>
        </row>
        <row r="40">
          <cell r="C40">
            <v>0.08</v>
          </cell>
          <cell r="D40">
            <v>-9.9299999999999999E-2</v>
          </cell>
          <cell r="E40">
            <v>-0.1041</v>
          </cell>
        </row>
        <row r="41">
          <cell r="C41">
            <v>-2.5499999999999998E-2</v>
          </cell>
          <cell r="D41">
            <v>3.2899999999999999E-2</v>
          </cell>
          <cell r="E41">
            <v>7.0000000000000001E-3</v>
          </cell>
        </row>
        <row r="42">
          <cell r="C42">
            <v>0.11</v>
          </cell>
          <cell r="D42">
            <v>0.13919999999999999</v>
          </cell>
          <cell r="E42">
            <v>9.5200000000000007E-2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8CEC-D8CA-4EF5-912E-7154A3A168F8}">
  <dimension ref="A1:P54"/>
  <sheetViews>
    <sheetView tabSelected="1" workbookViewId="0">
      <selection activeCell="B31" sqref="B31:B34"/>
    </sheetView>
  </sheetViews>
  <sheetFormatPr defaultRowHeight="14.5" x14ac:dyDescent="0.35"/>
  <cols>
    <col min="1" max="1" width="18" bestFit="1" customWidth="1"/>
    <col min="3" max="3" width="10.1796875" bestFit="1" customWidth="1"/>
    <col min="6" max="6" width="9.54296875" customWidth="1"/>
    <col min="10" max="10" width="5.54296875" customWidth="1"/>
    <col min="11" max="11" width="5.36328125" customWidth="1"/>
    <col min="12" max="12" width="5.26953125" customWidth="1"/>
    <col min="13" max="13" width="3.6328125" customWidth="1"/>
    <col min="16" max="16" width="10.54296875" customWidth="1"/>
  </cols>
  <sheetData>
    <row r="1" spans="1:16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6" x14ac:dyDescent="0.35">
      <c r="A3" s="1"/>
    </row>
    <row r="4" spans="1:16" x14ac:dyDescent="0.35">
      <c r="A4" s="1"/>
    </row>
    <row r="5" spans="1:16" x14ac:dyDescent="0.35">
      <c r="A5" s="28" t="s">
        <v>1</v>
      </c>
      <c r="B5" s="26" t="s">
        <v>2</v>
      </c>
      <c r="C5" s="26" t="s">
        <v>3</v>
      </c>
      <c r="D5" s="40" t="s">
        <v>4</v>
      </c>
      <c r="E5" s="4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5">
      <c r="A6" s="28">
        <v>1</v>
      </c>
      <c r="B6" s="15">
        <v>7.0000000000000007E-2</v>
      </c>
      <c r="C6" s="15">
        <v>5.7599999999999998E-2</v>
      </c>
      <c r="D6" s="45">
        <f>B6-C6</f>
        <v>1.2400000000000008E-2</v>
      </c>
      <c r="E6" s="45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5">
      <c r="A7" s="28">
        <v>2</v>
      </c>
      <c r="B7" s="15">
        <v>0.05</v>
      </c>
      <c r="C7" s="15">
        <v>4.1799999999999997E-2</v>
      </c>
      <c r="D7" s="45">
        <f t="shared" ref="D7:D18" si="0">B7-C7</f>
        <v>8.2000000000000059E-3</v>
      </c>
      <c r="E7" s="45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5">
      <c r="A8" s="28">
        <v>3</v>
      </c>
      <c r="B8" s="15">
        <v>-0.04</v>
      </c>
      <c r="C8" s="15">
        <v>-3.1099999999999999E-2</v>
      </c>
      <c r="D8" s="45">
        <f t="shared" si="0"/>
        <v>-8.9000000000000017E-3</v>
      </c>
      <c r="E8" s="45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5">
      <c r="A9" s="28">
        <v>4</v>
      </c>
      <c r="B9" s="15">
        <v>4.4999999999999998E-2</v>
      </c>
      <c r="C9" s="15">
        <v>0.04</v>
      </c>
      <c r="D9" s="45">
        <f t="shared" si="0"/>
        <v>4.9999999999999975E-3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35">
      <c r="A10" s="28">
        <v>5</v>
      </c>
      <c r="B10" s="15">
        <v>0.04</v>
      </c>
      <c r="C10" s="15">
        <v>3.8699999999999998E-2</v>
      </c>
      <c r="D10" s="45">
        <f t="shared" si="0"/>
        <v>1.3000000000000025E-3</v>
      </c>
      <c r="E10" s="4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35">
      <c r="A11" s="28">
        <v>6</v>
      </c>
      <c r="B11" s="15">
        <v>-0.03</v>
      </c>
      <c r="C11" s="15">
        <v>-2.3599999999999999E-2</v>
      </c>
      <c r="D11" s="45">
        <f t="shared" si="0"/>
        <v>-6.3999999999999994E-3</v>
      </c>
      <c r="E11" s="4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35">
      <c r="A12" s="28">
        <v>7</v>
      </c>
      <c r="B12" s="15">
        <v>0.08</v>
      </c>
      <c r="C12" s="15">
        <v>5.5500000000000001E-2</v>
      </c>
      <c r="D12" s="45">
        <f t="shared" si="0"/>
        <v>2.4500000000000001E-2</v>
      </c>
      <c r="E12" s="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35">
      <c r="A13" s="28">
        <v>8</v>
      </c>
      <c r="B13" s="15">
        <v>1E-3</v>
      </c>
      <c r="C13" s="15">
        <v>-3.1199999999999999E-2</v>
      </c>
      <c r="D13" s="45">
        <f t="shared" si="0"/>
        <v>3.2199999999999999E-2</v>
      </c>
      <c r="E13" s="4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35">
      <c r="A14" s="28">
        <v>9</v>
      </c>
      <c r="B14" s="15">
        <v>0.01</v>
      </c>
      <c r="C14" s="15">
        <v>-5.0000000000000001E-3</v>
      </c>
      <c r="D14" s="45">
        <f t="shared" si="0"/>
        <v>1.4999999999999999E-2</v>
      </c>
      <c r="E14" s="4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35">
      <c r="A15" s="28">
        <v>10</v>
      </c>
      <c r="B15" s="15">
        <v>-0.05</v>
      </c>
      <c r="C15" s="15">
        <v>-2.7400000000000001E-2</v>
      </c>
      <c r="D15" s="45">
        <f t="shared" si="0"/>
        <v>-2.2600000000000002E-2</v>
      </c>
      <c r="E15" s="4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35">
      <c r="A16" s="28">
        <v>11</v>
      </c>
      <c r="B16" s="15">
        <v>0.02</v>
      </c>
      <c r="C16" s="15">
        <v>6.3299999999999995E-2</v>
      </c>
      <c r="D16" s="45">
        <f t="shared" si="0"/>
        <v>-4.3299999999999991E-2</v>
      </c>
      <c r="E16" s="4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35">
      <c r="A17" s="28">
        <v>12</v>
      </c>
      <c r="B17" s="15">
        <v>0.04</v>
      </c>
      <c r="C17" s="15">
        <v>2.0299999999999999E-2</v>
      </c>
      <c r="D17" s="45">
        <f t="shared" si="0"/>
        <v>1.9700000000000002E-2</v>
      </c>
      <c r="E17" s="4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35">
      <c r="A18" s="28">
        <v>13</v>
      </c>
      <c r="B18" s="15">
        <v>7.0000000000000007E-2</v>
      </c>
      <c r="C18" s="15">
        <v>5.8900000000000001E-2</v>
      </c>
      <c r="D18" s="45">
        <f t="shared" si="0"/>
        <v>1.1100000000000006E-2</v>
      </c>
      <c r="E18" s="4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35">
      <c r="A20" s="28" t="s">
        <v>5</v>
      </c>
      <c r="B20" s="29">
        <f>AVERAGE(B6:B18)</f>
        <v>2.3538461538461543E-2</v>
      </c>
      <c r="C20" s="29">
        <f t="shared" ref="C20:D20" si="1">AVERAGE(C6:C18)</f>
        <v>1.9830769230769228E-2</v>
      </c>
      <c r="D20" s="29">
        <f t="shared" si="1"/>
        <v>3.7076923076923098E-3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35">
      <c r="A21" s="28" t="s">
        <v>6</v>
      </c>
      <c r="B21" s="30">
        <f>STDEVP(B6:B18)</f>
        <v>4.1345849730545253E-2</v>
      </c>
      <c r="C21" s="30">
        <f t="shared" ref="C21:D21" si="2">STDEVP(C6:C18)</f>
        <v>3.6471408920400288E-2</v>
      </c>
      <c r="D21" s="30">
        <f t="shared" si="2"/>
        <v>1.9509739640200283E-2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35">
      <c r="A22" s="28" t="s">
        <v>7</v>
      </c>
      <c r="B22" s="31">
        <f>D20/((D21/(COUNT(A6:A18)^0.5)))</f>
        <v>0.68521030908492397</v>
      </c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35">
      <c r="A23" s="7"/>
      <c r="B23" s="9"/>
      <c r="C23" s="9"/>
      <c r="D23" s="3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35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3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35">
      <c r="A26" s="7"/>
      <c r="B26" s="9"/>
      <c r="C26" s="9"/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35">
      <c r="A27" s="7"/>
      <c r="B27" s="9"/>
      <c r="C27" s="9"/>
      <c r="D27" s="3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35">
      <c r="A28" s="40" t="s">
        <v>9</v>
      </c>
      <c r="B28" s="40" t="s">
        <v>63</v>
      </c>
      <c r="C28" s="40"/>
      <c r="D28" s="40"/>
      <c r="E28" s="40"/>
      <c r="F28" s="43" t="s">
        <v>9</v>
      </c>
      <c r="G28" s="40" t="s">
        <v>66</v>
      </c>
      <c r="H28" s="40"/>
      <c r="I28" s="40"/>
      <c r="J28" s="40"/>
      <c r="K28" s="40"/>
      <c r="L28" s="40"/>
      <c r="M28" s="11"/>
      <c r="N28" s="40" t="s">
        <v>70</v>
      </c>
      <c r="O28" s="40"/>
      <c r="P28" s="40"/>
    </row>
    <row r="29" spans="1:16" x14ac:dyDescent="0.35">
      <c r="A29" s="40"/>
      <c r="B29" s="40"/>
      <c r="C29" s="40"/>
      <c r="D29" s="40"/>
      <c r="E29" s="40"/>
      <c r="F29" s="43"/>
      <c r="G29" s="40" t="s">
        <v>11</v>
      </c>
      <c r="H29" s="40"/>
      <c r="I29" s="40"/>
      <c r="J29" s="40" t="s">
        <v>12</v>
      </c>
      <c r="K29" s="40"/>
      <c r="L29" s="40"/>
      <c r="M29" s="11"/>
      <c r="N29" s="40" t="s">
        <v>13</v>
      </c>
      <c r="O29" s="40"/>
      <c r="P29" s="40"/>
    </row>
    <row r="30" spans="1:16" x14ac:dyDescent="0.35">
      <c r="A30" s="40"/>
      <c r="B30" s="11" t="s">
        <v>14</v>
      </c>
      <c r="C30" s="11" t="s">
        <v>15</v>
      </c>
      <c r="D30" s="11" t="s">
        <v>16</v>
      </c>
      <c r="E30" s="11" t="s">
        <v>17</v>
      </c>
      <c r="F30" s="43"/>
      <c r="G30" s="11" t="s">
        <v>14</v>
      </c>
      <c r="H30" s="11" t="s">
        <v>15</v>
      </c>
      <c r="I30" s="11" t="s">
        <v>18</v>
      </c>
      <c r="J30" s="11" t="s">
        <v>19</v>
      </c>
      <c r="K30" s="11" t="s">
        <v>20</v>
      </c>
      <c r="L30" s="11" t="s">
        <v>21</v>
      </c>
      <c r="M30" s="11"/>
      <c r="N30" s="11" t="s">
        <v>19</v>
      </c>
      <c r="O30" s="11" t="s">
        <v>20</v>
      </c>
      <c r="P30" s="11" t="s">
        <v>21</v>
      </c>
    </row>
    <row r="31" spans="1:16" x14ac:dyDescent="0.35">
      <c r="A31" s="11" t="s">
        <v>22</v>
      </c>
      <c r="B31" s="30">
        <v>-0.1125</v>
      </c>
      <c r="C31" s="30">
        <v>7.8299999999999995E-2</v>
      </c>
      <c r="D31" s="30">
        <v>2.23E-2</v>
      </c>
      <c r="E31" s="30">
        <v>6.4299999999999996E-2</v>
      </c>
      <c r="F31" s="26" t="s">
        <v>22</v>
      </c>
      <c r="G31" s="29">
        <f>B31-E31</f>
        <v>-0.17680000000000001</v>
      </c>
      <c r="H31" s="29">
        <f>C31-E31</f>
        <v>1.3999999999999999E-2</v>
      </c>
      <c r="I31" s="29">
        <f>D31-E31</f>
        <v>-4.1999999999999996E-2</v>
      </c>
      <c r="J31" s="18">
        <f t="shared" ref="J31:J50" si="3">IF(G31&gt;0,1,0)</f>
        <v>0</v>
      </c>
      <c r="K31" s="18">
        <f t="shared" ref="K31:K50" si="4">IF(H31&gt;0,1,0)</f>
        <v>1</v>
      </c>
      <c r="L31" s="18">
        <f t="shared" ref="L31:L50" si="5">IF(I31&gt;0,1,0)</f>
        <v>0</v>
      </c>
      <c r="M31" s="18"/>
      <c r="N31" s="18"/>
      <c r="O31" s="18"/>
      <c r="P31" s="18"/>
    </row>
    <row r="32" spans="1:16" x14ac:dyDescent="0.35">
      <c r="A32" s="11" t="s">
        <v>23</v>
      </c>
      <c r="B32" s="30">
        <v>7.6300000000000007E-2</v>
      </c>
      <c r="C32" s="30">
        <v>0.13589999999999999</v>
      </c>
      <c r="D32" s="30">
        <v>-8.3999999999999995E-3</v>
      </c>
      <c r="E32" s="30">
        <v>5.8900000000000001E-2</v>
      </c>
      <c r="F32" s="26" t="s">
        <v>23</v>
      </c>
      <c r="G32" s="29">
        <f t="shared" ref="G32:G50" si="6">B32-E32</f>
        <v>1.7400000000000006E-2</v>
      </c>
      <c r="H32" s="29">
        <f t="shared" ref="H32:H50" si="7">C32-$E32</f>
        <v>7.6999999999999985E-2</v>
      </c>
      <c r="I32" s="29">
        <f t="shared" ref="I32:I50" si="8">D32-E32</f>
        <v>-6.7299999999999999E-2</v>
      </c>
      <c r="J32" s="18">
        <f t="shared" si="3"/>
        <v>1</v>
      </c>
      <c r="K32" s="18">
        <f t="shared" si="4"/>
        <v>1</v>
      </c>
      <c r="L32" s="18">
        <f t="shared" si="5"/>
        <v>0</v>
      </c>
      <c r="M32" s="18"/>
      <c r="N32" s="18" t="str">
        <f>IF(J32&lt;&gt;J31,"Y","N")</f>
        <v>Y</v>
      </c>
      <c r="O32" s="18" t="str">
        <f t="shared" ref="O32:P47" si="9">IF(K32&lt;&gt;K31,"Y","N")</f>
        <v>N</v>
      </c>
      <c r="P32" s="18" t="str">
        <f t="shared" si="9"/>
        <v>N</v>
      </c>
    </row>
    <row r="33" spans="1:16" x14ac:dyDescent="0.35">
      <c r="A33" s="11" t="s">
        <v>24</v>
      </c>
      <c r="B33" s="30">
        <v>-5.7099999999999998E-2</v>
      </c>
      <c r="C33" s="30">
        <v>5.4999999999999997E-3</v>
      </c>
      <c r="D33" s="30">
        <v>-2.8899999999999999E-2</v>
      </c>
      <c r="E33" s="30">
        <v>2.3999999999999998E-3</v>
      </c>
      <c r="F33" s="26" t="s">
        <v>24</v>
      </c>
      <c r="G33" s="29">
        <f t="shared" si="6"/>
        <v>-5.9499999999999997E-2</v>
      </c>
      <c r="H33" s="29">
        <f t="shared" si="7"/>
        <v>3.0999999999999999E-3</v>
      </c>
      <c r="I33" s="29">
        <f t="shared" si="8"/>
        <v>-3.1300000000000001E-2</v>
      </c>
      <c r="J33" s="18">
        <f t="shared" si="3"/>
        <v>0</v>
      </c>
      <c r="K33" s="18">
        <f t="shared" si="4"/>
        <v>1</v>
      </c>
      <c r="L33" s="18">
        <f t="shared" si="5"/>
        <v>0</v>
      </c>
      <c r="M33" s="18"/>
      <c r="N33" s="18" t="str">
        <f t="shared" ref="N33:P50" si="10">IF(J33&lt;&gt;J32,"Y","N")</f>
        <v>Y</v>
      </c>
      <c r="O33" s="18" t="str">
        <f t="shared" si="9"/>
        <v>N</v>
      </c>
      <c r="P33" s="18" t="str">
        <f t="shared" si="9"/>
        <v>N</v>
      </c>
    </row>
    <row r="34" spans="1:16" x14ac:dyDescent="0.35">
      <c r="A34" s="11" t="s">
        <v>25</v>
      </c>
      <c r="B34" s="30">
        <v>7.7499999999999999E-2</v>
      </c>
      <c r="C34" s="30">
        <v>-5.4999999999999997E-3</v>
      </c>
      <c r="D34" s="30">
        <v>2.23E-2</v>
      </c>
      <c r="E34" s="30">
        <v>-9.5999999999999992E-3</v>
      </c>
      <c r="F34" s="26" t="s">
        <v>25</v>
      </c>
      <c r="G34" s="29">
        <f t="shared" si="6"/>
        <v>8.7099999999999997E-2</v>
      </c>
      <c r="H34" s="29">
        <f t="shared" si="7"/>
        <v>4.0999999999999995E-3</v>
      </c>
      <c r="I34" s="29">
        <f t="shared" si="8"/>
        <v>3.1899999999999998E-2</v>
      </c>
      <c r="J34" s="18">
        <f t="shared" si="3"/>
        <v>1</v>
      </c>
      <c r="K34" s="18">
        <f t="shared" si="4"/>
        <v>1</v>
      </c>
      <c r="L34" s="18">
        <f t="shared" si="5"/>
        <v>1</v>
      </c>
      <c r="M34" s="18"/>
      <c r="N34" s="18" t="str">
        <f t="shared" si="10"/>
        <v>Y</v>
      </c>
      <c r="O34" s="18" t="str">
        <f t="shared" si="9"/>
        <v>N</v>
      </c>
      <c r="P34" s="18" t="str">
        <f t="shared" si="9"/>
        <v>Y</v>
      </c>
    </row>
    <row r="35" spans="1:16" x14ac:dyDescent="0.35">
      <c r="A35" s="11" t="s">
        <v>26</v>
      </c>
      <c r="B35" s="30">
        <v>0.1036</v>
      </c>
      <c r="C35" s="30">
        <v>-3.9E-2</v>
      </c>
      <c r="D35" s="30">
        <v>4.8500000000000001E-2</v>
      </c>
      <c r="E35" s="30">
        <v>2.8899999999999999E-2</v>
      </c>
      <c r="F35" s="26" t="s">
        <v>26</v>
      </c>
      <c r="G35" s="29">
        <f t="shared" si="6"/>
        <v>7.4700000000000003E-2</v>
      </c>
      <c r="H35" s="29">
        <f t="shared" si="7"/>
        <v>-6.7900000000000002E-2</v>
      </c>
      <c r="I35" s="29">
        <f t="shared" si="8"/>
        <v>1.9600000000000003E-2</v>
      </c>
      <c r="J35" s="18">
        <f t="shared" si="3"/>
        <v>1</v>
      </c>
      <c r="K35" s="18">
        <f t="shared" si="4"/>
        <v>0</v>
      </c>
      <c r="L35" s="18">
        <f t="shared" si="5"/>
        <v>1</v>
      </c>
      <c r="M35" s="18"/>
      <c r="N35" s="18" t="str">
        <f t="shared" si="10"/>
        <v>N</v>
      </c>
      <c r="O35" s="18" t="str">
        <f t="shared" si="9"/>
        <v>Y</v>
      </c>
      <c r="P35" s="18" t="str">
        <f t="shared" si="9"/>
        <v>N</v>
      </c>
    </row>
    <row r="36" spans="1:16" x14ac:dyDescent="0.35">
      <c r="A36" s="11" t="s">
        <v>27</v>
      </c>
      <c r="B36" s="30">
        <v>-8.77E-2</v>
      </c>
      <c r="C36" s="30">
        <v>-5.5E-2</v>
      </c>
      <c r="D36" s="30">
        <v>-6.2799999999999995E-2</v>
      </c>
      <c r="E36" s="30">
        <v>-9.01E-2</v>
      </c>
      <c r="F36" s="26" t="s">
        <v>27</v>
      </c>
      <c r="G36" s="29">
        <f t="shared" si="6"/>
        <v>2.3999999999999994E-3</v>
      </c>
      <c r="H36" s="29">
        <f t="shared" si="7"/>
        <v>3.5099999999999999E-2</v>
      </c>
      <c r="I36" s="29">
        <f t="shared" si="8"/>
        <v>2.7300000000000005E-2</v>
      </c>
      <c r="J36" s="18">
        <f t="shared" si="3"/>
        <v>1</v>
      </c>
      <c r="K36" s="18">
        <f t="shared" si="4"/>
        <v>1</v>
      </c>
      <c r="L36" s="18">
        <f t="shared" si="5"/>
        <v>1</v>
      </c>
      <c r="M36" s="18"/>
      <c r="N36" s="18" t="str">
        <f t="shared" si="10"/>
        <v>N</v>
      </c>
      <c r="O36" s="18" t="str">
        <f t="shared" si="9"/>
        <v>Y</v>
      </c>
      <c r="P36" s="18" t="str">
        <f t="shared" si="9"/>
        <v>N</v>
      </c>
    </row>
    <row r="37" spans="1:16" x14ac:dyDescent="0.35">
      <c r="A37" s="11" t="s">
        <v>28</v>
      </c>
      <c r="B37" s="30">
        <v>0.11070000000000001</v>
      </c>
      <c r="C37" s="30">
        <v>0.16700000000000001</v>
      </c>
      <c r="D37" s="30">
        <v>6.9599999999999995E-2</v>
      </c>
      <c r="E37" s="30">
        <v>0.1026</v>
      </c>
      <c r="F37" s="26" t="s">
        <v>28</v>
      </c>
      <c r="G37" s="29">
        <f t="shared" si="6"/>
        <v>8.10000000000001E-3</v>
      </c>
      <c r="H37" s="29">
        <f t="shared" si="7"/>
        <v>6.4400000000000013E-2</v>
      </c>
      <c r="I37" s="29">
        <f t="shared" si="8"/>
        <v>-3.3000000000000002E-2</v>
      </c>
      <c r="J37" s="18">
        <f t="shared" si="3"/>
        <v>1</v>
      </c>
      <c r="K37" s="18">
        <f t="shared" si="4"/>
        <v>1</v>
      </c>
      <c r="L37" s="18">
        <f t="shared" si="5"/>
        <v>0</v>
      </c>
      <c r="M37" s="18"/>
      <c r="N37" s="18" t="str">
        <f t="shared" si="10"/>
        <v>N</v>
      </c>
      <c r="O37" s="18" t="str">
        <f t="shared" si="9"/>
        <v>N</v>
      </c>
      <c r="P37" s="18" t="str">
        <f t="shared" si="9"/>
        <v>Y</v>
      </c>
    </row>
    <row r="38" spans="1:16" x14ac:dyDescent="0.35">
      <c r="A38" s="11" t="s">
        <v>29</v>
      </c>
      <c r="B38" s="30">
        <v>-3.61E-2</v>
      </c>
      <c r="C38" s="30">
        <v>-7.0699999999999999E-2</v>
      </c>
      <c r="D38" s="30">
        <v>4.8500000000000001E-2</v>
      </c>
      <c r="E38" s="30">
        <v>-4.4000000000000003E-3</v>
      </c>
      <c r="F38" s="26" t="s">
        <v>29</v>
      </c>
      <c r="G38" s="29">
        <f t="shared" si="6"/>
        <v>-3.1699999999999999E-2</v>
      </c>
      <c r="H38" s="29">
        <f t="shared" si="7"/>
        <v>-6.6299999999999998E-2</v>
      </c>
      <c r="I38" s="29">
        <f t="shared" si="8"/>
        <v>5.2900000000000003E-2</v>
      </c>
      <c r="J38" s="18">
        <f t="shared" si="3"/>
        <v>0</v>
      </c>
      <c r="K38" s="18">
        <f t="shared" si="4"/>
        <v>0</v>
      </c>
      <c r="L38" s="18">
        <f t="shared" si="5"/>
        <v>1</v>
      </c>
      <c r="M38" s="18"/>
      <c r="N38" s="18" t="str">
        <f t="shared" si="10"/>
        <v>Y</v>
      </c>
      <c r="O38" s="18" t="str">
        <f t="shared" si="9"/>
        <v>Y</v>
      </c>
      <c r="P38" s="18" t="str">
        <f t="shared" si="9"/>
        <v>Y</v>
      </c>
    </row>
    <row r="39" spans="1:16" x14ac:dyDescent="0.35">
      <c r="A39" s="11" t="s">
        <v>30</v>
      </c>
      <c r="B39" s="30">
        <v>0.121</v>
      </c>
      <c r="C39" s="30">
        <v>7.6399999999999996E-2</v>
      </c>
      <c r="D39" s="30">
        <v>0.13919999999999999</v>
      </c>
      <c r="E39" s="30">
        <v>0.13020000000000001</v>
      </c>
      <c r="F39" s="26" t="s">
        <v>30</v>
      </c>
      <c r="G39" s="29">
        <f t="shared" si="6"/>
        <v>-9.2000000000000137E-3</v>
      </c>
      <c r="H39" s="29">
        <f t="shared" si="7"/>
        <v>-5.3800000000000014E-2</v>
      </c>
      <c r="I39" s="29">
        <f t="shared" si="8"/>
        <v>8.9999999999999802E-3</v>
      </c>
      <c r="J39" s="18">
        <f t="shared" si="3"/>
        <v>0</v>
      </c>
      <c r="K39" s="18">
        <f t="shared" si="4"/>
        <v>0</v>
      </c>
      <c r="L39" s="18">
        <f t="shared" si="5"/>
        <v>1</v>
      </c>
      <c r="M39" s="18"/>
      <c r="N39" s="18" t="str">
        <f t="shared" si="10"/>
        <v>N</v>
      </c>
      <c r="O39" s="18" t="str">
        <f t="shared" si="9"/>
        <v>N</v>
      </c>
      <c r="P39" s="18" t="str">
        <f t="shared" si="9"/>
        <v>N</v>
      </c>
    </row>
    <row r="40" spans="1:16" x14ac:dyDescent="0.35">
      <c r="A40" s="11" t="s">
        <v>31</v>
      </c>
      <c r="B40" s="30">
        <v>-0.1234</v>
      </c>
      <c r="C40" s="30">
        <v>0.08</v>
      </c>
      <c r="D40" s="30">
        <v>-9.9299999999999999E-2</v>
      </c>
      <c r="E40" s="30">
        <v>-0.1041</v>
      </c>
      <c r="F40" s="26" t="s">
        <v>31</v>
      </c>
      <c r="G40" s="29">
        <f t="shared" si="6"/>
        <v>-1.9299999999999998E-2</v>
      </c>
      <c r="H40" s="29">
        <f t="shared" si="7"/>
        <v>0.18409999999999999</v>
      </c>
      <c r="I40" s="29">
        <f t="shared" si="8"/>
        <v>4.7999999999999987E-3</v>
      </c>
      <c r="J40" s="18">
        <f t="shared" si="3"/>
        <v>0</v>
      </c>
      <c r="K40" s="18">
        <f t="shared" si="4"/>
        <v>1</v>
      </c>
      <c r="L40" s="18">
        <f t="shared" si="5"/>
        <v>1</v>
      </c>
      <c r="M40" s="18"/>
      <c r="N40" s="18" t="str">
        <f t="shared" si="10"/>
        <v>N</v>
      </c>
      <c r="O40" s="18" t="str">
        <f t="shared" si="9"/>
        <v>Y</v>
      </c>
      <c r="P40" s="18" t="str">
        <f t="shared" si="9"/>
        <v>N</v>
      </c>
    </row>
    <row r="41" spans="1:16" x14ac:dyDescent="0.35">
      <c r="A41" s="11" t="s">
        <v>32</v>
      </c>
      <c r="B41" s="30">
        <v>-6.0100000000000001E-2</v>
      </c>
      <c r="C41" s="30">
        <v>-2.5499999999999998E-2</v>
      </c>
      <c r="D41" s="30">
        <v>3.2899999999999999E-2</v>
      </c>
      <c r="E41" s="30">
        <v>7.0000000000000001E-3</v>
      </c>
      <c r="F41" s="26" t="s">
        <v>32</v>
      </c>
      <c r="G41" s="29">
        <f t="shared" si="6"/>
        <v>-6.7100000000000007E-2</v>
      </c>
      <c r="H41" s="29">
        <f t="shared" si="7"/>
        <v>-3.2500000000000001E-2</v>
      </c>
      <c r="I41" s="29">
        <f t="shared" si="8"/>
        <v>2.5899999999999999E-2</v>
      </c>
      <c r="J41" s="18">
        <f t="shared" si="3"/>
        <v>0</v>
      </c>
      <c r="K41" s="18">
        <f t="shared" si="4"/>
        <v>0</v>
      </c>
      <c r="L41" s="18">
        <f t="shared" si="5"/>
        <v>1</v>
      </c>
      <c r="M41" s="18"/>
      <c r="N41" s="18" t="str">
        <f t="shared" si="10"/>
        <v>N</v>
      </c>
      <c r="O41" s="18" t="str">
        <f t="shared" si="9"/>
        <v>Y</v>
      </c>
      <c r="P41" s="18" t="str">
        <f t="shared" si="9"/>
        <v>N</v>
      </c>
    </row>
    <row r="42" spans="1:16" x14ac:dyDescent="0.35">
      <c r="A42" s="11" t="s">
        <v>33</v>
      </c>
      <c r="B42" s="30">
        <v>0.1191</v>
      </c>
      <c r="C42" s="30">
        <v>0.11</v>
      </c>
      <c r="D42" s="30">
        <v>0.13919999999999999</v>
      </c>
      <c r="E42" s="30">
        <v>9.5200000000000007E-2</v>
      </c>
      <c r="F42" s="26" t="s">
        <v>33</v>
      </c>
      <c r="G42" s="29">
        <f t="shared" si="6"/>
        <v>2.3899999999999991E-2</v>
      </c>
      <c r="H42" s="29">
        <f t="shared" si="7"/>
        <v>1.4799999999999994E-2</v>
      </c>
      <c r="I42" s="29">
        <f t="shared" si="8"/>
        <v>4.3999999999999984E-2</v>
      </c>
      <c r="J42" s="18">
        <f t="shared" si="3"/>
        <v>1</v>
      </c>
      <c r="K42" s="18">
        <f t="shared" si="4"/>
        <v>1</v>
      </c>
      <c r="L42" s="18">
        <f t="shared" si="5"/>
        <v>1</v>
      </c>
      <c r="M42" s="18"/>
      <c r="N42" s="18" t="str">
        <f t="shared" si="10"/>
        <v>Y</v>
      </c>
      <c r="O42" s="18" t="str">
        <f t="shared" si="9"/>
        <v>Y</v>
      </c>
      <c r="P42" s="18" t="str">
        <f t="shared" si="9"/>
        <v>N</v>
      </c>
    </row>
    <row r="43" spans="1:16" x14ac:dyDescent="0.35">
      <c r="A43" s="11" t="s">
        <v>34</v>
      </c>
      <c r="B43" s="30">
        <v>8.5000000000000006E-3</v>
      </c>
      <c r="C43" s="30">
        <v>0.13</v>
      </c>
      <c r="D43" s="30">
        <v>2.63E-2</v>
      </c>
      <c r="E43" s="30">
        <v>2.0199999999999999E-2</v>
      </c>
      <c r="F43" s="26" t="s">
        <v>34</v>
      </c>
      <c r="G43" s="29">
        <f t="shared" si="6"/>
        <v>-1.1699999999999999E-2</v>
      </c>
      <c r="H43" s="29">
        <f t="shared" si="7"/>
        <v>0.10980000000000001</v>
      </c>
      <c r="I43" s="29">
        <f t="shared" si="8"/>
        <v>6.1000000000000013E-3</v>
      </c>
      <c r="J43" s="18">
        <f t="shared" si="3"/>
        <v>0</v>
      </c>
      <c r="K43" s="18">
        <f t="shared" si="4"/>
        <v>1</v>
      </c>
      <c r="L43" s="18">
        <f t="shared" si="5"/>
        <v>1</v>
      </c>
      <c r="M43" s="18"/>
      <c r="N43" s="18" t="str">
        <f t="shared" si="10"/>
        <v>Y</v>
      </c>
      <c r="O43" s="18" t="str">
        <f t="shared" si="9"/>
        <v>N</v>
      </c>
      <c r="P43" s="18" t="str">
        <f t="shared" si="9"/>
        <v>N</v>
      </c>
    </row>
    <row r="44" spans="1:16" x14ac:dyDescent="0.35">
      <c r="A44" s="11" t="s">
        <v>35</v>
      </c>
      <c r="B44" s="30">
        <v>9.5600000000000004E-2</v>
      </c>
      <c r="C44" s="30">
        <v>5.8299999999999998E-2</v>
      </c>
      <c r="D44" s="30">
        <v>7.4999999999999997E-2</v>
      </c>
      <c r="E44" s="30">
        <v>0.1061</v>
      </c>
      <c r="F44" s="26" t="s">
        <v>35</v>
      </c>
      <c r="G44" s="29">
        <f t="shared" si="6"/>
        <v>-1.0499999999999995E-2</v>
      </c>
      <c r="H44" s="29">
        <f t="shared" si="7"/>
        <v>-4.7800000000000002E-2</v>
      </c>
      <c r="I44" s="29">
        <f t="shared" si="8"/>
        <v>-3.1100000000000003E-2</v>
      </c>
      <c r="J44" s="18">
        <f t="shared" si="3"/>
        <v>0</v>
      </c>
      <c r="K44" s="18">
        <f t="shared" si="4"/>
        <v>0</v>
      </c>
      <c r="L44" s="18">
        <f t="shared" si="5"/>
        <v>0</v>
      </c>
      <c r="M44" s="18"/>
      <c r="N44" s="18" t="str">
        <f t="shared" si="10"/>
        <v>N</v>
      </c>
      <c r="O44" s="18" t="str">
        <f t="shared" si="9"/>
        <v>Y</v>
      </c>
      <c r="P44" s="18" t="str">
        <f t="shared" si="9"/>
        <v>Y</v>
      </c>
    </row>
    <row r="45" spans="1:16" x14ac:dyDescent="0.35">
      <c r="A45" s="11" t="s">
        <v>36</v>
      </c>
      <c r="B45" s="30">
        <v>0.12720000000000001</v>
      </c>
      <c r="C45" s="30">
        <v>7.3899999999999993E-2</v>
      </c>
      <c r="D45" s="30">
        <v>0.17369999999999999</v>
      </c>
      <c r="E45" s="30">
        <v>0.12139999999999999</v>
      </c>
      <c r="F45" s="26" t="s">
        <v>36</v>
      </c>
      <c r="G45" s="29">
        <f t="shared" si="6"/>
        <v>5.8000000000000135E-3</v>
      </c>
      <c r="H45" s="29">
        <f t="shared" si="7"/>
        <v>-4.7500000000000001E-2</v>
      </c>
      <c r="I45" s="29">
        <f t="shared" si="8"/>
        <v>5.2299999999999999E-2</v>
      </c>
      <c r="J45" s="18">
        <f t="shared" si="3"/>
        <v>1</v>
      </c>
      <c r="K45" s="18">
        <f t="shared" si="4"/>
        <v>0</v>
      </c>
      <c r="L45" s="18">
        <f t="shared" si="5"/>
        <v>1</v>
      </c>
      <c r="M45" s="18"/>
      <c r="N45" s="18" t="str">
        <f t="shared" si="10"/>
        <v>Y</v>
      </c>
      <c r="O45" s="18" t="str">
        <f t="shared" si="9"/>
        <v>N</v>
      </c>
      <c r="P45" s="18" t="str">
        <f t="shared" si="9"/>
        <v>Y</v>
      </c>
    </row>
    <row r="46" spans="1:16" x14ac:dyDescent="0.35">
      <c r="A46" s="11" t="s">
        <v>37</v>
      </c>
      <c r="B46" s="30">
        <v>1.1299999999999999E-2</v>
      </c>
      <c r="C46" s="30">
        <v>-2.3400000000000001E-2</v>
      </c>
      <c r="D46" s="30">
        <v>2.63E-2</v>
      </c>
      <c r="E46" s="30">
        <v>0</v>
      </c>
      <c r="F46" s="26" t="s">
        <v>37</v>
      </c>
      <c r="G46" s="29">
        <f t="shared" si="6"/>
        <v>1.1299999999999999E-2</v>
      </c>
      <c r="H46" s="29">
        <f t="shared" si="7"/>
        <v>-2.3400000000000001E-2</v>
      </c>
      <c r="I46" s="29">
        <f t="shared" si="8"/>
        <v>2.63E-2</v>
      </c>
      <c r="J46" s="18">
        <f t="shared" si="3"/>
        <v>1</v>
      </c>
      <c r="K46" s="18">
        <f t="shared" si="4"/>
        <v>0</v>
      </c>
      <c r="L46" s="18">
        <f t="shared" si="5"/>
        <v>1</v>
      </c>
      <c r="M46" s="18"/>
      <c r="N46" s="18" t="str">
        <f t="shared" si="10"/>
        <v>N</v>
      </c>
      <c r="O46" s="18" t="str">
        <f t="shared" si="9"/>
        <v>N</v>
      </c>
      <c r="P46" s="18" t="str">
        <f t="shared" si="9"/>
        <v>N</v>
      </c>
    </row>
    <row r="47" spans="1:16" x14ac:dyDescent="0.35">
      <c r="A47" s="11" t="s">
        <v>38</v>
      </c>
      <c r="B47" s="30">
        <v>8.0699999999999994E-2</v>
      </c>
      <c r="C47" s="30">
        <v>6.3299999999999995E-2</v>
      </c>
      <c r="D47" s="30">
        <v>5.3199999999999997E-2</v>
      </c>
      <c r="E47" s="30">
        <v>9.5100000000000004E-2</v>
      </c>
      <c r="F47" s="26" t="s">
        <v>38</v>
      </c>
      <c r="G47" s="29">
        <f t="shared" si="6"/>
        <v>-1.440000000000001E-2</v>
      </c>
      <c r="H47" s="29">
        <f t="shared" si="7"/>
        <v>-3.1800000000000009E-2</v>
      </c>
      <c r="I47" s="29">
        <f t="shared" si="8"/>
        <v>-4.1900000000000007E-2</v>
      </c>
      <c r="J47" s="18">
        <f t="shared" si="3"/>
        <v>0</v>
      </c>
      <c r="K47" s="18">
        <f t="shared" si="4"/>
        <v>0</v>
      </c>
      <c r="L47" s="18">
        <f t="shared" si="5"/>
        <v>0</v>
      </c>
      <c r="M47" s="18"/>
      <c r="N47" s="18" t="str">
        <f t="shared" si="10"/>
        <v>Y</v>
      </c>
      <c r="O47" s="18" t="str">
        <f t="shared" si="9"/>
        <v>N</v>
      </c>
      <c r="P47" s="18" t="str">
        <f t="shared" si="9"/>
        <v>Y</v>
      </c>
    </row>
    <row r="48" spans="1:16" x14ac:dyDescent="0.35">
      <c r="A48" s="11" t="s">
        <v>39</v>
      </c>
      <c r="B48" s="30">
        <v>3.15E-2</v>
      </c>
      <c r="C48" s="30">
        <v>4.0000000000000001E-3</v>
      </c>
      <c r="D48" s="30">
        <v>3.0300000000000001E-2</v>
      </c>
      <c r="E48" s="30">
        <v>1.5900000000000001E-2</v>
      </c>
      <c r="F48" s="26" t="s">
        <v>39</v>
      </c>
      <c r="G48" s="29">
        <f t="shared" si="6"/>
        <v>1.5599999999999999E-2</v>
      </c>
      <c r="H48" s="29">
        <f t="shared" si="7"/>
        <v>-1.1900000000000001E-2</v>
      </c>
      <c r="I48" s="29">
        <f t="shared" si="8"/>
        <v>1.44E-2</v>
      </c>
      <c r="J48" s="18">
        <f t="shared" si="3"/>
        <v>1</v>
      </c>
      <c r="K48" s="18">
        <f t="shared" si="4"/>
        <v>0</v>
      </c>
      <c r="L48" s="18">
        <f t="shared" si="5"/>
        <v>1</v>
      </c>
      <c r="M48" s="18"/>
      <c r="N48" s="18" t="str">
        <f t="shared" si="10"/>
        <v>Y</v>
      </c>
      <c r="O48" s="18" t="str">
        <f t="shared" si="10"/>
        <v>N</v>
      </c>
      <c r="P48" s="18" t="str">
        <f t="shared" si="10"/>
        <v>Y</v>
      </c>
    </row>
    <row r="49" spans="1:16" x14ac:dyDescent="0.35">
      <c r="A49" s="11" t="s">
        <v>40</v>
      </c>
      <c r="B49" s="30">
        <v>3.0300000000000001E-2</v>
      </c>
      <c r="C49" s="30">
        <v>2.24E-2</v>
      </c>
      <c r="D49" s="30">
        <v>4.41E-2</v>
      </c>
      <c r="E49" s="30">
        <v>2.6200000000000001E-2</v>
      </c>
      <c r="F49" s="26" t="s">
        <v>40</v>
      </c>
      <c r="G49" s="29">
        <f t="shared" si="6"/>
        <v>4.0999999999999995E-3</v>
      </c>
      <c r="H49" s="29">
        <f t="shared" si="7"/>
        <v>-3.8000000000000013E-3</v>
      </c>
      <c r="I49" s="29">
        <f t="shared" si="8"/>
        <v>1.7899999999999999E-2</v>
      </c>
      <c r="J49" s="18">
        <f t="shared" si="3"/>
        <v>1</v>
      </c>
      <c r="K49" s="18">
        <f t="shared" si="4"/>
        <v>0</v>
      </c>
      <c r="L49" s="18">
        <f t="shared" si="5"/>
        <v>1</v>
      </c>
      <c r="M49" s="18"/>
      <c r="N49" s="18" t="str">
        <f t="shared" si="10"/>
        <v>N</v>
      </c>
      <c r="O49" s="18" t="str">
        <f t="shared" si="10"/>
        <v>N</v>
      </c>
      <c r="P49" s="18" t="str">
        <f t="shared" si="10"/>
        <v>N</v>
      </c>
    </row>
    <row r="50" spans="1:16" x14ac:dyDescent="0.35">
      <c r="A50" s="11" t="s">
        <v>41</v>
      </c>
      <c r="B50" s="30">
        <v>6.2100000000000002E-2</v>
      </c>
      <c r="C50" s="30">
        <v>-1.1299999999999999E-2</v>
      </c>
      <c r="D50" s="30">
        <v>5.3199999999999997E-2</v>
      </c>
      <c r="E50" s="30">
        <v>5.7099999999999998E-2</v>
      </c>
      <c r="F50" s="26" t="s">
        <v>41</v>
      </c>
      <c r="G50" s="29">
        <f t="shared" si="6"/>
        <v>5.0000000000000044E-3</v>
      </c>
      <c r="H50" s="29">
        <f t="shared" si="7"/>
        <v>-6.8400000000000002E-2</v>
      </c>
      <c r="I50" s="29">
        <f t="shared" si="8"/>
        <v>-3.9000000000000007E-3</v>
      </c>
      <c r="J50" s="18">
        <f t="shared" si="3"/>
        <v>1</v>
      </c>
      <c r="K50" s="18">
        <f t="shared" si="4"/>
        <v>0</v>
      </c>
      <c r="L50" s="18">
        <f t="shared" si="5"/>
        <v>0</v>
      </c>
      <c r="M50" s="18"/>
      <c r="N50" s="18" t="str">
        <f t="shared" si="10"/>
        <v>N</v>
      </c>
      <c r="O50" s="18" t="str">
        <f t="shared" si="10"/>
        <v>N</v>
      </c>
      <c r="P50" s="18" t="str">
        <f t="shared" si="10"/>
        <v>Y</v>
      </c>
    </row>
    <row r="51" spans="1:16" x14ac:dyDescent="0.35">
      <c r="A51" s="7"/>
      <c r="B51" s="33"/>
      <c r="C51" s="33"/>
      <c r="D51" s="33"/>
      <c r="E51" s="33"/>
      <c r="F51" s="9"/>
      <c r="G51" s="9"/>
      <c r="H51" s="9"/>
      <c r="I51" s="33"/>
      <c r="J51" s="9"/>
      <c r="K51" s="9"/>
      <c r="L51" s="9"/>
      <c r="M51" s="9"/>
      <c r="N51" s="9"/>
      <c r="O51" s="9"/>
      <c r="P51" s="9"/>
    </row>
    <row r="52" spans="1:16" x14ac:dyDescent="0.35">
      <c r="A52" s="34"/>
      <c r="B52" s="9"/>
      <c r="C52" s="9"/>
      <c r="D52" s="9"/>
      <c r="E52" s="9"/>
      <c r="F52" s="9"/>
      <c r="G52" s="9"/>
      <c r="H52" s="9"/>
      <c r="I52" s="9"/>
      <c r="J52" s="9"/>
      <c r="K52" s="40" t="s">
        <v>67</v>
      </c>
      <c r="L52" s="40"/>
      <c r="M52" s="40"/>
      <c r="N52" s="18">
        <f>COUNTIF(N32:N50,"Y")</f>
        <v>9</v>
      </c>
      <c r="O52" s="18">
        <f t="shared" ref="O52:P52" si="11">COUNTIF(O32:O50,"Y")</f>
        <v>7</v>
      </c>
      <c r="P52" s="18">
        <f t="shared" si="11"/>
        <v>8</v>
      </c>
    </row>
    <row r="53" spans="1:16" x14ac:dyDescent="0.35">
      <c r="A53" s="35"/>
      <c r="B53" s="44"/>
      <c r="C53" s="44"/>
      <c r="D53" s="44"/>
      <c r="E53" s="44"/>
      <c r="F53" s="9"/>
      <c r="G53" s="9"/>
      <c r="H53" s="9"/>
      <c r="I53" s="9"/>
      <c r="J53" s="9"/>
      <c r="K53" s="40" t="s">
        <v>68</v>
      </c>
      <c r="L53" s="40"/>
      <c r="M53" s="40"/>
      <c r="N53" s="14">
        <f>COUNT(G31:G50)-2</f>
        <v>18</v>
      </c>
      <c r="O53" s="14">
        <f>COUNT(H31:H50)-2</f>
        <v>18</v>
      </c>
      <c r="P53" s="14">
        <f>COUNT(I31:I50)-2</f>
        <v>18</v>
      </c>
    </row>
    <row r="54" spans="1:16" x14ac:dyDescent="0.35">
      <c r="A54" s="35"/>
      <c r="B54" s="33"/>
      <c r="C54" s="33"/>
      <c r="D54" s="33"/>
      <c r="E54" s="33"/>
      <c r="F54" s="9"/>
      <c r="G54" s="9"/>
      <c r="H54" s="9"/>
      <c r="I54" s="9"/>
      <c r="J54" s="9"/>
      <c r="K54" s="9"/>
      <c r="L54" s="40" t="s">
        <v>69</v>
      </c>
      <c r="M54" s="40"/>
      <c r="N54" s="37">
        <f>N52/N53</f>
        <v>0.5</v>
      </c>
      <c r="O54" s="37">
        <f t="shared" ref="O54:P54" si="12">O52/O53</f>
        <v>0.3888888888888889</v>
      </c>
      <c r="P54" s="37">
        <f t="shared" si="12"/>
        <v>0.44444444444444442</v>
      </c>
    </row>
  </sheetData>
  <mergeCells count="28">
    <mergeCell ref="D17:E17"/>
    <mergeCell ref="D18:E18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L54:M54"/>
    <mergeCell ref="A1:K2"/>
    <mergeCell ref="A24:P25"/>
    <mergeCell ref="A28:A30"/>
    <mergeCell ref="B28:E29"/>
    <mergeCell ref="F28:F30"/>
    <mergeCell ref="G28:L28"/>
    <mergeCell ref="N28:P28"/>
    <mergeCell ref="G29:I29"/>
    <mergeCell ref="J29:L29"/>
    <mergeCell ref="N29:P29"/>
    <mergeCell ref="K53:M53"/>
    <mergeCell ref="K52:M52"/>
    <mergeCell ref="B53:E53"/>
    <mergeCell ref="D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9443-332C-49AA-BAEF-8C03931F6ACB}">
  <dimension ref="A1:N63"/>
  <sheetViews>
    <sheetView topLeftCell="A43" workbookViewId="0">
      <selection activeCell="A3" sqref="A3"/>
    </sheetView>
  </sheetViews>
  <sheetFormatPr defaultRowHeight="14.5" x14ac:dyDescent="0.35"/>
  <cols>
    <col min="2" max="2" width="9" bestFit="1" customWidth="1"/>
    <col min="9" max="11" width="10.36328125" bestFit="1" customWidth="1"/>
  </cols>
  <sheetData>
    <row r="1" spans="1:14" x14ac:dyDescent="0.35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5">
      <c r="A5" s="4"/>
      <c r="B5" s="10" t="s">
        <v>14</v>
      </c>
      <c r="C5" s="10" t="s">
        <v>15</v>
      </c>
      <c r="D5" s="10" t="s">
        <v>16</v>
      </c>
      <c r="E5" s="10" t="s">
        <v>17</v>
      </c>
      <c r="F5" s="4"/>
      <c r="G5" s="39" t="s">
        <v>14</v>
      </c>
      <c r="H5" s="39" t="s">
        <v>15</v>
      </c>
      <c r="I5" s="39" t="s">
        <v>16</v>
      </c>
      <c r="J5" s="48"/>
      <c r="K5" s="48"/>
      <c r="L5" s="48"/>
      <c r="M5" s="48"/>
      <c r="N5" s="48"/>
    </row>
    <row r="6" spans="1:14" x14ac:dyDescent="0.35">
      <c r="A6" s="11" t="s">
        <v>55</v>
      </c>
      <c r="B6" s="40" t="s">
        <v>58</v>
      </c>
      <c r="C6" s="40"/>
      <c r="D6" s="40"/>
      <c r="E6" s="40"/>
      <c r="F6" s="11" t="s">
        <v>55</v>
      </c>
      <c r="G6" s="40" t="s">
        <v>59</v>
      </c>
      <c r="H6" s="40"/>
      <c r="I6" s="40"/>
      <c r="J6" s="48"/>
      <c r="K6" s="49"/>
      <c r="L6" s="49"/>
      <c r="M6" s="49"/>
      <c r="N6" s="48"/>
    </row>
    <row r="7" spans="1:14" x14ac:dyDescent="0.35">
      <c r="A7" s="11">
        <v>2000</v>
      </c>
      <c r="B7" s="13">
        <f>AVERAGE(Foglio1!B31:B34)*4</f>
        <v>-1.5799999999999995E-2</v>
      </c>
      <c r="C7" s="38">
        <f>AVERAGE(Foglio1!C31:C34)*4</f>
        <v>0.2142</v>
      </c>
      <c r="D7" s="38">
        <f>AVERAGE(Foglio1!D31:D34)*4</f>
        <v>7.3000000000000027E-3</v>
      </c>
      <c r="E7" s="38">
        <f>AVERAGE(Foglio1!E31:E34)*4</f>
        <v>0.11600000000000002</v>
      </c>
      <c r="F7" s="14">
        <v>2000</v>
      </c>
      <c r="G7" s="15">
        <f>AVERAGE(Foglio1!G31:G34)*4</f>
        <v>-0.13180000000000003</v>
      </c>
      <c r="H7" s="15">
        <f>AVERAGE(Foglio1!H31:H34)*4</f>
        <v>9.8199999999999982E-2</v>
      </c>
      <c r="I7" s="15">
        <f>AVERAGE(Foglio1!I31:I34)*4</f>
        <v>-0.1087</v>
      </c>
      <c r="J7" s="50"/>
      <c r="K7" s="51"/>
      <c r="L7" s="51"/>
      <c r="M7" s="51"/>
      <c r="N7" s="48"/>
    </row>
    <row r="8" spans="1:14" x14ac:dyDescent="0.35">
      <c r="A8" s="11">
        <v>1999</v>
      </c>
      <c r="B8" s="17">
        <f>AVERAGE(Foglio1!B35:B38)*4</f>
        <v>9.0499999999999997E-2</v>
      </c>
      <c r="C8" s="17">
        <f>AVERAGE(Foglio1!C35:C38)*4</f>
        <v>2.3000000000000104E-3</v>
      </c>
      <c r="D8" s="17">
        <f>AVERAGE(Foglio1!D35:D38)*4</f>
        <v>0.1038</v>
      </c>
      <c r="E8" s="17">
        <f>AVERAGE(Foglio1!E35:E38)*4</f>
        <v>3.6999999999999991E-2</v>
      </c>
      <c r="F8" s="14">
        <v>1999</v>
      </c>
      <c r="G8" s="15">
        <f>AVERAGE(Foglio1!G35:G38)*4</f>
        <v>5.3500000000000013E-2</v>
      </c>
      <c r="H8" s="15">
        <f>AVERAGE(Foglio1!H35:H38)*4</f>
        <v>-3.4699999999999988E-2</v>
      </c>
      <c r="I8" s="15">
        <f>AVERAGE(Foglio1!I35:I38)*4</f>
        <v>6.6800000000000012E-2</v>
      </c>
      <c r="J8" s="50"/>
      <c r="K8" s="51"/>
      <c r="L8" s="51"/>
      <c r="M8" s="51"/>
      <c r="N8" s="48"/>
    </row>
    <row r="9" spans="1:14" x14ac:dyDescent="0.35">
      <c r="A9" s="11">
        <v>1998</v>
      </c>
      <c r="B9" s="13">
        <f>AVERAGE(Foglio1!B39:B42)*4</f>
        <v>5.6599999999999998E-2</v>
      </c>
      <c r="C9" s="38">
        <f>AVERAGE([1]Foglio1!C39:C42)*4</f>
        <v>0.2409</v>
      </c>
      <c r="D9" s="38">
        <f>AVERAGE([1]Foglio1!D39:D42)*4</f>
        <v>0.21199999999999997</v>
      </c>
      <c r="E9" s="38">
        <f>AVERAGE([1]Foglio1!E39:E42)*4</f>
        <v>0.12830000000000003</v>
      </c>
      <c r="F9" s="14">
        <v>1998</v>
      </c>
      <c r="G9" s="38">
        <f>AVERAGE(Foglio1!G39:G42)*4</f>
        <v>-7.1700000000000028E-2</v>
      </c>
      <c r="H9" s="38">
        <f>AVERAGE(Foglio1!H39:H42)*4</f>
        <v>0.11259999999999996</v>
      </c>
      <c r="I9" s="38">
        <f>AVERAGE(Foglio1!I39:I42)*4</f>
        <v>8.3699999999999969E-2</v>
      </c>
      <c r="J9" s="48"/>
      <c r="K9" s="51"/>
      <c r="L9" s="51"/>
      <c r="M9" s="51"/>
      <c r="N9" s="48"/>
    </row>
    <row r="10" spans="1:14" x14ac:dyDescent="0.35">
      <c r="A10" s="11">
        <v>1997</v>
      </c>
      <c r="B10" s="13">
        <f>AVERAGE(Foglio1!B43:B46)*4</f>
        <v>0.24260000000000001</v>
      </c>
      <c r="C10" s="38">
        <f>AVERAGE(Foglio1!C43:C46)*4</f>
        <v>0.23879999999999998</v>
      </c>
      <c r="D10" s="38">
        <f>AVERAGE(Foglio1!D43:D46)*4</f>
        <v>0.30130000000000001</v>
      </c>
      <c r="E10" s="38">
        <f>AVERAGE(Foglio1!E43:E46)*4</f>
        <v>0.24769999999999998</v>
      </c>
      <c r="F10" s="14">
        <v>1997</v>
      </c>
      <c r="G10" s="38">
        <f>AVERAGE(Foglio1!G43:G46)*4</f>
        <v>-5.0999999999999813E-3</v>
      </c>
      <c r="H10" s="38">
        <f>AVERAGE(Foglio1!H43:H46)*4</f>
        <v>-8.8999999999999947E-3</v>
      </c>
      <c r="I10" s="38">
        <f>AVERAGE(Foglio1!I43:I46)*4</f>
        <v>5.3599999999999995E-2</v>
      </c>
      <c r="J10" s="48"/>
      <c r="K10" s="52"/>
      <c r="L10" s="52"/>
      <c r="M10" s="52"/>
      <c r="N10" s="48"/>
    </row>
    <row r="11" spans="1:14" x14ac:dyDescent="0.35">
      <c r="A11" s="11">
        <v>1996</v>
      </c>
      <c r="B11" s="13">
        <f>AVERAGE(Foglio1!B47:B50)*4</f>
        <v>0.2046</v>
      </c>
      <c r="C11" s="38">
        <f>AVERAGE(Foglio1!C47:C50)*4</f>
        <v>7.8399999999999997E-2</v>
      </c>
      <c r="D11" s="38">
        <f>AVERAGE(Foglio1!D47:D50)*4</f>
        <v>0.18079999999999999</v>
      </c>
      <c r="E11" s="38">
        <f>AVERAGE(Foglio1!E47:E50)*4</f>
        <v>0.19429999999999997</v>
      </c>
      <c r="F11" s="14">
        <v>1996</v>
      </c>
      <c r="G11" s="38">
        <f>AVERAGE(Foglio1!G47:G50)*4</f>
        <v>1.0299999999999993E-2</v>
      </c>
      <c r="H11" s="38">
        <f>AVERAGE(Foglio1!H47:H50)*4</f>
        <v>-0.11590000000000002</v>
      </c>
      <c r="I11" s="38">
        <f>AVERAGE(Foglio1!I47:I50)*4</f>
        <v>-1.3500000000000009E-2</v>
      </c>
      <c r="J11" s="48"/>
      <c r="K11" s="51"/>
      <c r="L11" s="51"/>
      <c r="M11" s="51"/>
      <c r="N11" s="48"/>
    </row>
    <row r="12" spans="1:14" x14ac:dyDescent="0.35">
      <c r="A12" s="11" t="s">
        <v>55</v>
      </c>
      <c r="B12" s="40" t="s">
        <v>60</v>
      </c>
      <c r="C12" s="40"/>
      <c r="D12" s="40"/>
      <c r="E12" s="40"/>
      <c r="F12" s="11" t="s">
        <v>55</v>
      </c>
      <c r="G12" s="40" t="s">
        <v>44</v>
      </c>
      <c r="H12" s="40"/>
      <c r="I12" s="40"/>
      <c r="J12" s="39" t="s">
        <v>55</v>
      </c>
      <c r="K12" s="40" t="s">
        <v>45</v>
      </c>
      <c r="L12" s="40"/>
      <c r="M12" s="40"/>
      <c r="N12" s="39" t="s">
        <v>46</v>
      </c>
    </row>
    <row r="13" spans="1:14" x14ac:dyDescent="0.35">
      <c r="A13" s="11">
        <v>2000</v>
      </c>
      <c r="B13" s="15">
        <f>STDEVP(Foglio1!B31:B34)*(4^0.5)</f>
        <v>0.16637965620832373</v>
      </c>
      <c r="C13" s="15">
        <f>STDEVP(Foglio1!C31:C34)*(4^0.5)</f>
        <v>0.11484681101362805</v>
      </c>
      <c r="D13" s="15">
        <f>STDEVP(Foglio1!D31:D34)*(4^0.5)</f>
        <v>4.3439929788156889E-2</v>
      </c>
      <c r="E13" s="15">
        <f>STDEVP(Foglio1!E31:E34)*(4^0.5)</f>
        <v>6.5860610382838081E-2</v>
      </c>
      <c r="F13" s="14">
        <v>2000</v>
      </c>
      <c r="G13" s="15">
        <f>STDEVP(Foglio1!G31:G34)*(4^0.5)</f>
        <v>0.19581841077896636</v>
      </c>
      <c r="H13" s="15">
        <f>STDEVP(Foglio1!H31:H34)*(4^0.5)</f>
        <v>6.1160526485634498E-2</v>
      </c>
      <c r="I13" s="15">
        <f>STDEVP(Foglio1!I31:I34)*(4^0.5)</f>
        <v>7.3052498246124351E-2</v>
      </c>
      <c r="J13" s="18">
        <v>2000</v>
      </c>
      <c r="K13" s="20">
        <f>G7/G13</f>
        <v>-0.67307256491204859</v>
      </c>
      <c r="L13" s="20">
        <f t="shared" ref="L13:M17" si="0">H7/H13</f>
        <v>1.6056107696042379</v>
      </c>
      <c r="M13" s="20">
        <f t="shared" si="0"/>
        <v>-1.4879710154986638</v>
      </c>
      <c r="N13" s="18" t="s">
        <v>47</v>
      </c>
    </row>
    <row r="14" spans="1:14" x14ac:dyDescent="0.35">
      <c r="A14" s="11">
        <v>1999</v>
      </c>
      <c r="B14" s="15">
        <f>STDEVP(Foglio1!B35:B38)*(4^0.5)</f>
        <v>0.17301557010858878</v>
      </c>
      <c r="C14" s="15">
        <f>STDEVP(Foglio1!C35:C38)*(4^0.5)</f>
        <v>0.19347394527429271</v>
      </c>
      <c r="D14" s="15">
        <f>STDEVP(Foglio1!D35:D38)*(4^0.5)</f>
        <v>0.10391770782691465</v>
      </c>
      <c r="E14" s="15">
        <f>STDEVP(Foglio1!E35:E38)*(4^0.5)</f>
        <v>0.13840913987161396</v>
      </c>
      <c r="F14" s="14">
        <v>1999</v>
      </c>
      <c r="G14" s="15">
        <f>STDEVP(Foglio1!G35:G38)*(4^0.5)</f>
        <v>7.7076504201994009E-2</v>
      </c>
      <c r="H14" s="15">
        <f>STDEVP(Foglio1!H35:H38)*(4^0.5)</f>
        <v>0.11867791496314722</v>
      </c>
      <c r="I14" s="15">
        <f>STDEVP(Foglio1!I35:I38)*(4^0.5)</f>
        <v>6.2460387446765006E-2</v>
      </c>
      <c r="J14" s="18">
        <v>1999</v>
      </c>
      <c r="K14" s="20">
        <f t="shared" ref="K14:K17" si="1">G8/G14</f>
        <v>0.69411554862157254</v>
      </c>
      <c r="L14" s="20">
        <f t="shared" si="0"/>
        <v>-0.29238801516503976</v>
      </c>
      <c r="M14" s="20">
        <f t="shared" si="0"/>
        <v>1.0694778359633721</v>
      </c>
      <c r="N14" s="18" t="s">
        <v>48</v>
      </c>
    </row>
    <row r="15" spans="1:14" x14ac:dyDescent="0.35">
      <c r="A15" s="11">
        <v>1998</v>
      </c>
      <c r="B15" s="15">
        <f>STDEVP(Foglio1!B39:B42)*(4^0.5)</f>
        <v>0.21648207778012479</v>
      </c>
      <c r="C15" s="15">
        <f>STDEVP(Foglio1!C39:C42)*(4^0.5)</f>
        <v>0.10236702349878109</v>
      </c>
      <c r="D15" s="15">
        <f>STDEVP(Foglio1!D39:D42)*(4^0.5)</f>
        <v>0.19611267169665503</v>
      </c>
      <c r="E15" s="15">
        <f>STDEVP(Foglio1!E39:E42)*(4^0.5)</f>
        <v>0.18106812944303591</v>
      </c>
      <c r="F15" s="14">
        <v>1998</v>
      </c>
      <c r="G15" s="15">
        <f>STDEVP(Foglio1!G39:G42)*(4^0.5)</f>
        <v>6.5157712513562047E-2</v>
      </c>
      <c r="H15" s="15">
        <f>STDEVP(Foglio1!H39:H42)*(4^0.5)</f>
        <v>0.1867962794062023</v>
      </c>
      <c r="I15" s="15">
        <f>STDEVP(Foglio1!I39:I42)*(4^0.5)</f>
        <v>3.0974626712843522E-2</v>
      </c>
      <c r="J15" s="18">
        <v>1998</v>
      </c>
      <c r="K15" s="20">
        <f t="shared" si="1"/>
        <v>-1.1004069546652095</v>
      </c>
      <c r="L15" s="20">
        <f t="shared" si="0"/>
        <v>0.60279573210954029</v>
      </c>
      <c r="M15" s="20">
        <f t="shared" si="0"/>
        <v>2.7022117417574578</v>
      </c>
      <c r="N15" s="18" t="s">
        <v>49</v>
      </c>
    </row>
    <row r="16" spans="1:14" x14ac:dyDescent="0.35">
      <c r="A16" s="11">
        <v>1997</v>
      </c>
      <c r="B16" s="15">
        <f>STDEVP(Foglio1!B43:B46)*(4^0.5)</f>
        <v>0.10394926647167839</v>
      </c>
      <c r="C16" s="15">
        <f>STDEVP(Foglio1!C43:C46)*(4^0.5)</f>
        <v>0.109778413178548</v>
      </c>
      <c r="D16" s="15">
        <f>STDEVP(Foglio1!D43:D46)*(4^0.5)</f>
        <v>0.12035218111858215</v>
      </c>
      <c r="E16" s="15">
        <f>STDEVP(Foglio1!E43:E46)*(4^0.5)</f>
        <v>0.10518739230535187</v>
      </c>
      <c r="F16" s="14">
        <v>1997</v>
      </c>
      <c r="G16" s="15">
        <f>STDEVP(Foglio1!G43:G46)*(4^0.5)</f>
        <v>2.0049127163046278E-2</v>
      </c>
      <c r="H16" s="15">
        <f>STDEVP(Foglio1!H43:H46)*(4^0.5)</f>
        <v>0.13086209344191313</v>
      </c>
      <c r="I16" s="15">
        <f>STDEVP(Foglio1!I43:I46)*(4^0.5)</f>
        <v>6.0935703819681941E-2</v>
      </c>
      <c r="J16" s="18">
        <v>1997</v>
      </c>
      <c r="K16" s="20">
        <f t="shared" si="1"/>
        <v>-0.25437516349340583</v>
      </c>
      <c r="L16" s="20">
        <f t="shared" si="0"/>
        <v>-6.8010527463787773E-2</v>
      </c>
      <c r="M16" s="20">
        <f t="shared" si="0"/>
        <v>0.87961567094737403</v>
      </c>
      <c r="N16" s="18" t="s">
        <v>49</v>
      </c>
    </row>
    <row r="17" spans="1:14" x14ac:dyDescent="0.35">
      <c r="A17" s="11">
        <v>1996</v>
      </c>
      <c r="B17" s="15">
        <f>STDEVP(Foglio1!B47:B50)*(4^0.5)</f>
        <v>4.2590491896666326E-2</v>
      </c>
      <c r="C17" s="15">
        <f>STDEVP(Foglio1!C47:C50)*(4^0.5)</f>
        <v>5.5818455729265748E-2</v>
      </c>
      <c r="D17" s="15">
        <f>STDEVP(Foglio1!D47:D50)*(4^0.5)</f>
        <v>1.8740864441108347E-2</v>
      </c>
      <c r="E17" s="15">
        <f>STDEVP(Foglio1!E47:E50)*(4^0.5)</f>
        <v>6.1689119786231372E-2</v>
      </c>
      <c r="F17" s="14">
        <v>1996</v>
      </c>
      <c r="G17" s="15">
        <f>STDEVP(Foglio1!G47:G50)*(4^0.5)</f>
        <v>2.1587206859619436E-2</v>
      </c>
      <c r="H17" s="15">
        <f>STDEVP(Foglio1!H47:H50)*(4^0.5)</f>
        <v>4.9876322037616203E-2</v>
      </c>
      <c r="I17" s="15">
        <f>STDEVP(Foglio1!I47:I50)*(4^0.5)</f>
        <v>4.7466066826734238E-2</v>
      </c>
      <c r="J17" s="18">
        <v>1996</v>
      </c>
      <c r="K17" s="20">
        <f t="shared" si="1"/>
        <v>0.47713444666465632</v>
      </c>
      <c r="L17" s="20">
        <f t="shared" si="0"/>
        <v>-2.3237479281770104</v>
      </c>
      <c r="M17" s="20">
        <f t="shared" si="0"/>
        <v>-0.28441370651752473</v>
      </c>
      <c r="N17" s="18" t="s">
        <v>50</v>
      </c>
    </row>
    <row r="18" spans="1:14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5">
      <c r="A20" s="4"/>
      <c r="B20" s="11" t="s">
        <v>14</v>
      </c>
      <c r="C20" s="11" t="s">
        <v>15</v>
      </c>
      <c r="D20" s="11" t="s">
        <v>16</v>
      </c>
      <c r="E20" s="4"/>
      <c r="F20" s="11" t="s">
        <v>14</v>
      </c>
      <c r="G20" s="11" t="s">
        <v>15</v>
      </c>
      <c r="H20" s="11" t="s">
        <v>16</v>
      </c>
      <c r="I20" s="11" t="s">
        <v>14</v>
      </c>
      <c r="J20" s="11" t="s">
        <v>15</v>
      </c>
      <c r="K20" s="11" t="s">
        <v>16</v>
      </c>
      <c r="L20" s="4"/>
      <c r="M20" s="4"/>
      <c r="N20" s="4"/>
    </row>
    <row r="21" spans="1:14" x14ac:dyDescent="0.35">
      <c r="A21" s="4"/>
      <c r="B21" s="40" t="s">
        <v>10</v>
      </c>
      <c r="C21" s="40"/>
      <c r="D21" s="40"/>
      <c r="E21" s="11" t="s">
        <v>51</v>
      </c>
      <c r="F21" s="40" t="s">
        <v>61</v>
      </c>
      <c r="G21" s="40"/>
      <c r="H21" s="40"/>
      <c r="I21" s="40" t="s">
        <v>62</v>
      </c>
      <c r="J21" s="40"/>
      <c r="K21" s="40"/>
      <c r="L21" s="4"/>
      <c r="M21" s="4"/>
      <c r="N21" s="4"/>
    </row>
    <row r="22" spans="1:14" x14ac:dyDescent="0.35">
      <c r="A22" s="11" t="s">
        <v>22</v>
      </c>
      <c r="B22" s="15">
        <v>-0.1125</v>
      </c>
      <c r="C22" s="15">
        <v>7.8299999999999995E-2</v>
      </c>
      <c r="D22" s="15">
        <v>2.23E-2</v>
      </c>
      <c r="E22" s="15">
        <v>0</v>
      </c>
      <c r="F22" s="15">
        <f>IF(B22&lt;$E22,$E22-B22, " ")</f>
        <v>0.1125</v>
      </c>
      <c r="G22" s="15" t="str">
        <f>IF(C22&lt;$E22,$E22-C22, " ")</f>
        <v xml:space="preserve"> </v>
      </c>
      <c r="H22" s="15" t="str">
        <f>IF(D22&lt;$E22,$E22-D22, " ")</f>
        <v xml:space="preserve"> </v>
      </c>
      <c r="I22" s="21">
        <f>F22^2</f>
        <v>1.2656250000000001E-2</v>
      </c>
      <c r="J22" s="21"/>
      <c r="K22" s="21"/>
      <c r="L22" s="4"/>
      <c r="M22" s="4"/>
      <c r="N22" s="4"/>
    </row>
    <row r="23" spans="1:14" x14ac:dyDescent="0.35">
      <c r="A23" s="11" t="s">
        <v>23</v>
      </c>
      <c r="B23" s="15">
        <v>7.6300000000000007E-2</v>
      </c>
      <c r="C23" s="15">
        <v>0.13589999999999999</v>
      </c>
      <c r="D23" s="15">
        <v>-8.3999999999999995E-3</v>
      </c>
      <c r="E23" s="15">
        <v>0</v>
      </c>
      <c r="F23" s="15" t="str">
        <f>IF(B23&lt;E23,E23-B23, " ")</f>
        <v xml:space="preserve"> </v>
      </c>
      <c r="G23" s="15" t="str">
        <f t="shared" ref="G23:H25" si="2">IF(C23&lt;$E23,$E23-C23, " ")</f>
        <v xml:space="preserve"> </v>
      </c>
      <c r="H23" s="15">
        <f t="shared" si="2"/>
        <v>8.3999999999999995E-3</v>
      </c>
      <c r="I23" s="21"/>
      <c r="J23" s="21"/>
      <c r="K23" s="21">
        <f>H23^2</f>
        <v>7.0559999999999989E-5</v>
      </c>
      <c r="L23" s="4"/>
      <c r="M23" s="4"/>
      <c r="N23" s="4"/>
    </row>
    <row r="24" spans="1:14" x14ac:dyDescent="0.35">
      <c r="A24" s="11" t="s">
        <v>24</v>
      </c>
      <c r="B24" s="15">
        <v>-5.7099999999999998E-2</v>
      </c>
      <c r="C24" s="15">
        <v>5.4999999999999997E-3</v>
      </c>
      <c r="D24" s="15">
        <v>-2.8899999999999999E-2</v>
      </c>
      <c r="E24" s="15">
        <v>0</v>
      </c>
      <c r="F24" s="15">
        <f>IF(B24&lt;E24,E24-B24, " ")</f>
        <v>5.7099999999999998E-2</v>
      </c>
      <c r="G24" s="15" t="str">
        <f t="shared" si="2"/>
        <v xml:space="preserve"> </v>
      </c>
      <c r="H24" s="15">
        <f t="shared" si="2"/>
        <v>2.8899999999999999E-2</v>
      </c>
      <c r="I24" s="21">
        <f>F24^2</f>
        <v>3.2604099999999996E-3</v>
      </c>
      <c r="J24" s="21"/>
      <c r="K24" s="21">
        <f>H24^2</f>
        <v>8.3520999999999997E-4</v>
      </c>
      <c r="L24" s="4"/>
      <c r="M24" s="4"/>
      <c r="N24" s="4"/>
    </row>
    <row r="25" spans="1:14" x14ac:dyDescent="0.35">
      <c r="A25" s="11" t="s">
        <v>25</v>
      </c>
      <c r="B25" s="15">
        <v>7.7499999999999999E-2</v>
      </c>
      <c r="C25" s="15">
        <v>-5.4999999999999997E-3</v>
      </c>
      <c r="D25" s="15">
        <v>2.23E-2</v>
      </c>
      <c r="E25" s="15">
        <v>0</v>
      </c>
      <c r="F25" s="15" t="str">
        <f>IF(B25&lt;E25,E25-B25, " ")</f>
        <v xml:space="preserve"> </v>
      </c>
      <c r="G25" s="15">
        <f t="shared" si="2"/>
        <v>5.4999999999999997E-3</v>
      </c>
      <c r="H25" s="15" t="str">
        <f t="shared" si="2"/>
        <v xml:space="preserve"> </v>
      </c>
      <c r="I25" s="21"/>
      <c r="J25" s="21">
        <f>G25^2</f>
        <v>3.0249999999999997E-5</v>
      </c>
      <c r="K25" s="21"/>
      <c r="L25" s="4"/>
      <c r="M25" s="4"/>
      <c r="N25" s="4"/>
    </row>
    <row r="26" spans="1:14" x14ac:dyDescent="0.35">
      <c r="A26" s="4"/>
      <c r="B26" s="8"/>
      <c r="C26" s="8"/>
      <c r="D26" s="8"/>
      <c r="E26" s="5"/>
      <c r="F26" s="5"/>
      <c r="G26" s="5"/>
      <c r="H26" s="23" t="s">
        <v>64</v>
      </c>
      <c r="I26" s="22">
        <f>SUM(I22:I25)</f>
        <v>1.5916659999999999E-2</v>
      </c>
      <c r="J26" s="22">
        <f>SUM(J22:J25)</f>
        <v>3.0249999999999997E-5</v>
      </c>
      <c r="K26" s="22">
        <f>SUM(K22:K25)</f>
        <v>9.0576999999999997E-4</v>
      </c>
      <c r="L26" s="4"/>
      <c r="M26" s="4"/>
      <c r="N26" s="4"/>
    </row>
    <row r="27" spans="1:14" x14ac:dyDescent="0.35">
      <c r="A27" s="4"/>
      <c r="B27" s="8"/>
      <c r="C27" s="8"/>
      <c r="D27" s="8"/>
      <c r="E27" s="5"/>
      <c r="F27" s="11"/>
      <c r="G27" s="11" t="s">
        <v>43</v>
      </c>
      <c r="H27" s="11"/>
      <c r="I27" s="19">
        <f>((I26/4)^0.5)*(3^0.5)</f>
        <v>0.10925884403562028</v>
      </c>
      <c r="J27" s="19">
        <f t="shared" ref="J27:K27" si="3">((J26/4)^0.5)*(3^0.5)</f>
        <v>4.7631397208144121E-3</v>
      </c>
      <c r="K27" s="19">
        <f t="shared" si="3"/>
        <v>2.6063911832263399E-2</v>
      </c>
      <c r="L27" s="4"/>
      <c r="M27" s="4"/>
      <c r="N27" s="4"/>
    </row>
    <row r="28" spans="1:14" x14ac:dyDescent="0.35">
      <c r="A28" s="4"/>
      <c r="B28" s="8"/>
      <c r="C28" s="8"/>
      <c r="D28" s="8"/>
      <c r="E28" s="5"/>
      <c r="F28" s="4"/>
      <c r="G28" s="4"/>
      <c r="H28" s="4"/>
      <c r="I28" s="6"/>
      <c r="J28" s="6"/>
      <c r="K28" s="6"/>
      <c r="L28" s="4"/>
      <c r="M28" s="4"/>
      <c r="N28" s="4"/>
    </row>
    <row r="29" spans="1:14" x14ac:dyDescent="0.35">
      <c r="A29" s="4"/>
      <c r="B29" s="10" t="s">
        <v>14</v>
      </c>
      <c r="C29" s="10" t="s">
        <v>15</v>
      </c>
      <c r="D29" s="10" t="s">
        <v>16</v>
      </c>
      <c r="E29" s="4"/>
      <c r="F29" s="10" t="s">
        <v>14</v>
      </c>
      <c r="G29" s="10" t="s">
        <v>15</v>
      </c>
      <c r="H29" s="10" t="s">
        <v>16</v>
      </c>
      <c r="I29" s="10" t="s">
        <v>14</v>
      </c>
      <c r="J29" s="10" t="s">
        <v>15</v>
      </c>
      <c r="K29" s="10" t="s">
        <v>16</v>
      </c>
      <c r="L29" s="4"/>
      <c r="M29" s="4"/>
      <c r="N29" s="4"/>
    </row>
    <row r="30" spans="1:14" x14ac:dyDescent="0.35">
      <c r="A30" s="4"/>
      <c r="B30" s="40" t="s">
        <v>63</v>
      </c>
      <c r="C30" s="40"/>
      <c r="D30" s="40"/>
      <c r="E30" s="11" t="s">
        <v>51</v>
      </c>
      <c r="F30" s="40" t="s">
        <v>61</v>
      </c>
      <c r="G30" s="40"/>
      <c r="H30" s="40"/>
      <c r="I30" s="40" t="s">
        <v>62</v>
      </c>
      <c r="J30" s="40"/>
      <c r="K30" s="40"/>
      <c r="L30" s="4"/>
      <c r="M30" s="4"/>
      <c r="N30" s="4"/>
    </row>
    <row r="31" spans="1:14" x14ac:dyDescent="0.35">
      <c r="A31" s="11" t="s">
        <v>26</v>
      </c>
      <c r="B31" s="15">
        <v>0.1036</v>
      </c>
      <c r="C31" s="15">
        <v>-3.9E-2</v>
      </c>
      <c r="D31" s="15">
        <v>4.8500000000000001E-2</v>
      </c>
      <c r="E31" s="15">
        <v>0</v>
      </c>
      <c r="F31" s="15" t="str">
        <f t="shared" ref="F31:F61" si="4">IF(B31&lt;E31,E31-B31, " ")</f>
        <v xml:space="preserve"> </v>
      </c>
      <c r="G31" s="15">
        <f t="shared" ref="G31:H61" si="5">IF(C31&lt;$E31,$E31-C31, " ")</f>
        <v>3.9E-2</v>
      </c>
      <c r="H31" s="15" t="str">
        <f t="shared" si="5"/>
        <v xml:space="preserve"> </v>
      </c>
      <c r="I31" s="21"/>
      <c r="J31" s="21">
        <f t="shared" ref="J31:J61" si="6">G31^2</f>
        <v>1.521E-3</v>
      </c>
      <c r="K31" s="21"/>
      <c r="L31" s="4"/>
      <c r="M31" s="4"/>
      <c r="N31" s="4"/>
    </row>
    <row r="32" spans="1:14" x14ac:dyDescent="0.35">
      <c r="A32" s="11" t="s">
        <v>27</v>
      </c>
      <c r="B32" s="15">
        <v>-8.77E-2</v>
      </c>
      <c r="C32" s="15">
        <v>-5.5E-2</v>
      </c>
      <c r="D32" s="15">
        <v>-6.2799999999999995E-2</v>
      </c>
      <c r="E32" s="15">
        <v>0</v>
      </c>
      <c r="F32" s="15">
        <f t="shared" si="4"/>
        <v>8.77E-2</v>
      </c>
      <c r="G32" s="15">
        <f t="shared" si="5"/>
        <v>5.5E-2</v>
      </c>
      <c r="H32" s="15">
        <f t="shared" si="5"/>
        <v>6.2799999999999995E-2</v>
      </c>
      <c r="I32" s="21">
        <f t="shared" ref="I32:I42" si="7">F32^2</f>
        <v>7.6912899999999999E-3</v>
      </c>
      <c r="J32" s="21">
        <f t="shared" si="6"/>
        <v>3.0249999999999999E-3</v>
      </c>
      <c r="K32" s="21">
        <f t="shared" ref="K32:K41" si="8">H32^2</f>
        <v>3.9438399999999997E-3</v>
      </c>
      <c r="L32" s="4"/>
      <c r="M32" s="4"/>
      <c r="N32" s="4"/>
    </row>
    <row r="33" spans="1:14" x14ac:dyDescent="0.35">
      <c r="A33" s="11" t="s">
        <v>28</v>
      </c>
      <c r="B33" s="15">
        <v>0.11070000000000001</v>
      </c>
      <c r="C33" s="15">
        <v>0.16700000000000001</v>
      </c>
      <c r="D33" s="15">
        <v>6.9599999999999995E-2</v>
      </c>
      <c r="E33" s="15">
        <v>0</v>
      </c>
      <c r="F33" s="15" t="str">
        <f t="shared" si="4"/>
        <v xml:space="preserve"> </v>
      </c>
      <c r="G33" s="15" t="str">
        <f t="shared" si="5"/>
        <v xml:space="preserve"> </v>
      </c>
      <c r="H33" s="15" t="str">
        <f t="shared" si="5"/>
        <v xml:space="preserve"> </v>
      </c>
      <c r="I33" s="21"/>
      <c r="J33" s="21"/>
      <c r="K33" s="21"/>
      <c r="L33" s="4"/>
      <c r="M33" s="4"/>
      <c r="N33" s="4"/>
    </row>
    <row r="34" spans="1:14" x14ac:dyDescent="0.35">
      <c r="A34" s="11" t="s">
        <v>29</v>
      </c>
      <c r="B34" s="15">
        <v>-3.61E-2</v>
      </c>
      <c r="C34" s="15">
        <v>-7.0699999999999999E-2</v>
      </c>
      <c r="D34" s="15">
        <v>4.8500000000000001E-2</v>
      </c>
      <c r="E34" s="15">
        <v>0</v>
      </c>
      <c r="F34" s="15">
        <f t="shared" si="4"/>
        <v>3.61E-2</v>
      </c>
      <c r="G34" s="15">
        <f t="shared" si="5"/>
        <v>7.0699999999999999E-2</v>
      </c>
      <c r="H34" s="15" t="str">
        <f t="shared" si="5"/>
        <v xml:space="preserve"> </v>
      </c>
      <c r="I34" s="21">
        <f t="shared" si="7"/>
        <v>1.30321E-3</v>
      </c>
      <c r="J34" s="21">
        <f t="shared" si="6"/>
        <v>4.9984899999999995E-3</v>
      </c>
      <c r="K34" s="21"/>
      <c r="L34" s="4"/>
      <c r="M34" s="4"/>
      <c r="N34" s="4"/>
    </row>
    <row r="35" spans="1:14" x14ac:dyDescent="0.35">
      <c r="A35" s="4"/>
      <c r="B35" s="8"/>
      <c r="C35" s="8"/>
      <c r="D35" s="8"/>
      <c r="E35" s="5"/>
      <c r="F35" s="5"/>
      <c r="G35" s="5"/>
      <c r="H35" s="23" t="s">
        <v>64</v>
      </c>
      <c r="I35" s="22">
        <f>SUM(I31:I34)</f>
        <v>8.994499999999999E-3</v>
      </c>
      <c r="J35" s="22">
        <f t="shared" ref="J35:K35" si="9">SUM(J31:J34)</f>
        <v>9.5444899999999992E-3</v>
      </c>
      <c r="K35" s="22">
        <f t="shared" si="9"/>
        <v>3.9438399999999997E-3</v>
      </c>
      <c r="L35" s="4"/>
      <c r="M35" s="4"/>
      <c r="N35" s="4"/>
    </row>
    <row r="36" spans="1:14" x14ac:dyDescent="0.35">
      <c r="A36" s="4"/>
      <c r="B36" s="8"/>
      <c r="C36" s="8"/>
      <c r="D36" s="8"/>
      <c r="E36" s="5"/>
      <c r="F36" s="24"/>
      <c r="G36" s="11" t="s">
        <v>43</v>
      </c>
      <c r="H36" s="11"/>
      <c r="I36" s="19">
        <f>((I35/4)^0.5)*(3^0.5)</f>
        <v>8.2133275838724457E-2</v>
      </c>
      <c r="J36" s="19">
        <f t="shared" ref="J36:K36" si="10">((J35/4)^0.5)*(3^0.5)</f>
        <v>8.4607136223843429E-2</v>
      </c>
      <c r="K36" s="19">
        <f t="shared" si="10"/>
        <v>5.4386395357662737E-2</v>
      </c>
      <c r="L36" s="4"/>
      <c r="M36" s="4"/>
      <c r="N36" s="4"/>
    </row>
    <row r="37" spans="1:14" x14ac:dyDescent="0.35">
      <c r="A37" s="4"/>
      <c r="B37" s="8"/>
      <c r="C37" s="8"/>
      <c r="D37" s="8"/>
      <c r="E37" s="5"/>
      <c r="F37" s="5"/>
      <c r="G37" s="5"/>
      <c r="H37" s="4"/>
      <c r="I37" s="6"/>
      <c r="J37" s="6"/>
      <c r="K37" s="6"/>
      <c r="L37" s="4"/>
      <c r="M37" s="4"/>
      <c r="N37" s="4"/>
    </row>
    <row r="38" spans="1:14" x14ac:dyDescent="0.35">
      <c r="A38" s="4"/>
      <c r="B38" s="11" t="s">
        <v>14</v>
      </c>
      <c r="C38" s="11" t="s">
        <v>15</v>
      </c>
      <c r="D38" s="11" t="s">
        <v>16</v>
      </c>
      <c r="E38" s="4"/>
      <c r="F38" s="11" t="s">
        <v>14</v>
      </c>
      <c r="G38" s="11" t="s">
        <v>15</v>
      </c>
      <c r="H38" s="11" t="s">
        <v>16</v>
      </c>
      <c r="I38" s="11" t="s">
        <v>14</v>
      </c>
      <c r="J38" s="11" t="s">
        <v>15</v>
      </c>
      <c r="K38" s="11" t="s">
        <v>16</v>
      </c>
      <c r="L38" s="4"/>
      <c r="M38" s="4"/>
      <c r="N38" s="4"/>
    </row>
    <row r="39" spans="1:14" x14ac:dyDescent="0.35">
      <c r="A39" s="4"/>
      <c r="B39" s="40" t="s">
        <v>63</v>
      </c>
      <c r="C39" s="40"/>
      <c r="D39" s="40"/>
      <c r="E39" s="11" t="s">
        <v>51</v>
      </c>
      <c r="F39" s="40" t="s">
        <v>52</v>
      </c>
      <c r="G39" s="40"/>
      <c r="H39" s="40"/>
      <c r="I39" s="40" t="s">
        <v>53</v>
      </c>
      <c r="J39" s="40"/>
      <c r="K39" s="40"/>
      <c r="L39" s="4"/>
      <c r="M39" s="4"/>
      <c r="N39" s="4"/>
    </row>
    <row r="40" spans="1:14" x14ac:dyDescent="0.35">
      <c r="A40" s="12" t="s">
        <v>30</v>
      </c>
      <c r="B40" s="15">
        <v>0.121</v>
      </c>
      <c r="C40" s="15">
        <v>7.6399999999999996E-2</v>
      </c>
      <c r="D40" s="15">
        <v>0.13919999999999999</v>
      </c>
      <c r="E40" s="15">
        <v>0</v>
      </c>
      <c r="F40" s="15" t="str">
        <f t="shared" si="4"/>
        <v xml:space="preserve"> </v>
      </c>
      <c r="G40" s="15" t="str">
        <f t="shared" si="5"/>
        <v xml:space="preserve"> </v>
      </c>
      <c r="H40" s="15" t="str">
        <f t="shared" si="5"/>
        <v xml:space="preserve"> </v>
      </c>
      <c r="I40" s="21"/>
      <c r="J40" s="21"/>
      <c r="K40" s="21"/>
      <c r="L40" s="4"/>
      <c r="M40" s="4"/>
      <c r="N40" s="4"/>
    </row>
    <row r="41" spans="1:14" x14ac:dyDescent="0.35">
      <c r="A41" s="12" t="s">
        <v>31</v>
      </c>
      <c r="B41" s="15">
        <v>-0.1234</v>
      </c>
      <c r="C41" s="15">
        <v>0.08</v>
      </c>
      <c r="D41" s="15">
        <v>-9.9299999999999999E-2</v>
      </c>
      <c r="E41" s="15">
        <v>0</v>
      </c>
      <c r="F41" s="15">
        <f t="shared" si="4"/>
        <v>0.1234</v>
      </c>
      <c r="G41" s="15" t="str">
        <f t="shared" si="5"/>
        <v xml:space="preserve"> </v>
      </c>
      <c r="H41" s="15">
        <f t="shared" si="5"/>
        <v>9.9299999999999999E-2</v>
      </c>
      <c r="I41" s="21">
        <f t="shared" si="7"/>
        <v>1.5227559999999999E-2</v>
      </c>
      <c r="J41" s="21"/>
      <c r="K41" s="21">
        <f t="shared" si="8"/>
        <v>9.8604899999999995E-3</v>
      </c>
      <c r="L41" s="4"/>
      <c r="M41" s="4"/>
      <c r="N41" s="4"/>
    </row>
    <row r="42" spans="1:14" x14ac:dyDescent="0.35">
      <c r="A42" s="12" t="s">
        <v>32</v>
      </c>
      <c r="B42" s="15">
        <v>-6.0100000000000001E-2</v>
      </c>
      <c r="C42" s="15">
        <v>-2.5499999999999998E-2</v>
      </c>
      <c r="D42" s="15">
        <v>3.2899999999999999E-2</v>
      </c>
      <c r="E42" s="15">
        <v>0</v>
      </c>
      <c r="F42" s="15">
        <f t="shared" si="4"/>
        <v>6.0100000000000001E-2</v>
      </c>
      <c r="G42" s="15">
        <f t="shared" si="5"/>
        <v>2.5499999999999998E-2</v>
      </c>
      <c r="H42" s="15" t="str">
        <f t="shared" si="5"/>
        <v xml:space="preserve"> </v>
      </c>
      <c r="I42" s="21">
        <f t="shared" si="7"/>
        <v>3.6120100000000001E-3</v>
      </c>
      <c r="J42" s="21">
        <f t="shared" si="6"/>
        <v>6.5024999999999989E-4</v>
      </c>
      <c r="K42" s="21"/>
      <c r="L42" s="4"/>
      <c r="M42" s="4"/>
      <c r="N42" s="4"/>
    </row>
    <row r="43" spans="1:14" x14ac:dyDescent="0.35">
      <c r="A43" s="12" t="s">
        <v>33</v>
      </c>
      <c r="B43" s="15">
        <v>0.1191</v>
      </c>
      <c r="C43" s="15">
        <v>0.11</v>
      </c>
      <c r="D43" s="15">
        <v>0.13919999999999999</v>
      </c>
      <c r="E43" s="15">
        <v>0</v>
      </c>
      <c r="F43" s="15" t="str">
        <f t="shared" si="4"/>
        <v xml:space="preserve"> </v>
      </c>
      <c r="G43" s="15" t="str">
        <f t="shared" si="5"/>
        <v xml:space="preserve"> </v>
      </c>
      <c r="H43" s="15" t="str">
        <f t="shared" si="5"/>
        <v xml:space="preserve"> </v>
      </c>
      <c r="I43" s="21"/>
      <c r="J43" s="21"/>
      <c r="K43" s="21"/>
      <c r="L43" s="4"/>
      <c r="M43" s="4"/>
      <c r="N43" s="4"/>
    </row>
    <row r="44" spans="1:14" x14ac:dyDescent="0.35">
      <c r="A44" s="4"/>
      <c r="B44" s="8"/>
      <c r="C44" s="8"/>
      <c r="D44" s="8"/>
      <c r="E44" s="5"/>
      <c r="F44" s="5"/>
      <c r="G44" s="5"/>
      <c r="H44" s="27" t="s">
        <v>64</v>
      </c>
      <c r="I44" s="21">
        <f>SUM(I40:I43)</f>
        <v>1.883957E-2</v>
      </c>
      <c r="J44" s="21">
        <f>SUM(J40:J43)</f>
        <v>6.5024999999999989E-4</v>
      </c>
      <c r="K44" s="21">
        <f>SUM(K40:K43)</f>
        <v>9.8604899999999995E-3</v>
      </c>
      <c r="L44" s="4"/>
      <c r="M44" s="4"/>
      <c r="N44" s="4"/>
    </row>
    <row r="45" spans="1:14" x14ac:dyDescent="0.35">
      <c r="A45" s="4"/>
      <c r="B45" s="8"/>
      <c r="C45" s="8"/>
      <c r="D45" s="8"/>
      <c r="E45" s="5"/>
      <c r="F45" s="24"/>
      <c r="G45" s="24" t="s">
        <v>43</v>
      </c>
      <c r="H45" s="11"/>
      <c r="I45" s="19">
        <f>((I44/4)^0.5)*(3^0.5)</f>
        <v>0.1188683200015883</v>
      </c>
      <c r="J45" s="19">
        <f t="shared" ref="J45:K45" si="11">((J44/4)^0.5)*(3^0.5)</f>
        <v>2.2083647796503184E-2</v>
      </c>
      <c r="K45" s="19">
        <f t="shared" si="11"/>
        <v>8.5996322595794747E-2</v>
      </c>
      <c r="L45" s="4"/>
      <c r="M45" s="4"/>
      <c r="N45" s="4"/>
    </row>
    <row r="46" spans="1:14" x14ac:dyDescent="0.35">
      <c r="A46" s="4"/>
      <c r="B46" s="8"/>
      <c r="C46" s="8"/>
      <c r="D46" s="8"/>
      <c r="E46" s="5"/>
      <c r="F46" s="5"/>
      <c r="G46" s="5"/>
      <c r="H46" s="4"/>
      <c r="I46" s="6"/>
      <c r="J46" s="6"/>
      <c r="K46" s="6"/>
      <c r="L46" s="4"/>
      <c r="M46" s="4"/>
      <c r="N46" s="4"/>
    </row>
    <row r="47" spans="1:14" x14ac:dyDescent="0.35">
      <c r="A47" s="4"/>
      <c r="B47" s="11" t="s">
        <v>14</v>
      </c>
      <c r="C47" s="11" t="s">
        <v>15</v>
      </c>
      <c r="D47" s="11" t="s">
        <v>16</v>
      </c>
      <c r="E47" s="4"/>
      <c r="F47" s="11" t="s">
        <v>14</v>
      </c>
      <c r="G47" s="11" t="s">
        <v>15</v>
      </c>
      <c r="H47" s="11" t="s">
        <v>16</v>
      </c>
      <c r="I47" s="11" t="s">
        <v>14</v>
      </c>
      <c r="J47" s="11" t="s">
        <v>15</v>
      </c>
      <c r="K47" s="11" t="s">
        <v>16</v>
      </c>
      <c r="L47" s="4"/>
      <c r="M47" s="4"/>
      <c r="N47" s="4"/>
    </row>
    <row r="48" spans="1:14" x14ac:dyDescent="0.35">
      <c r="A48" s="4"/>
      <c r="B48" s="47" t="s">
        <v>10</v>
      </c>
      <c r="C48" s="47"/>
      <c r="D48" s="47"/>
      <c r="E48" s="10" t="s">
        <v>51</v>
      </c>
      <c r="F48" s="47" t="s">
        <v>52</v>
      </c>
      <c r="G48" s="47"/>
      <c r="H48" s="47"/>
      <c r="I48" s="47" t="s">
        <v>53</v>
      </c>
      <c r="J48" s="47"/>
      <c r="K48" s="47"/>
      <c r="L48" s="4"/>
      <c r="M48" s="4"/>
      <c r="N48" s="4"/>
    </row>
    <row r="49" spans="1:14" x14ac:dyDescent="0.35">
      <c r="A49" s="11" t="s">
        <v>34</v>
      </c>
      <c r="B49" s="15">
        <v>8.5000000000000006E-3</v>
      </c>
      <c r="C49" s="15">
        <v>0.13</v>
      </c>
      <c r="D49" s="15">
        <v>2.63E-2</v>
      </c>
      <c r="E49" s="15">
        <v>0</v>
      </c>
      <c r="F49" s="15" t="str">
        <f t="shared" si="4"/>
        <v xml:space="preserve"> </v>
      </c>
      <c r="G49" s="15" t="str">
        <f t="shared" si="5"/>
        <v xml:space="preserve"> </v>
      </c>
      <c r="H49" s="15" t="str">
        <f t="shared" si="5"/>
        <v xml:space="preserve"> </v>
      </c>
      <c r="I49" s="21"/>
      <c r="J49" s="21"/>
      <c r="K49" s="21"/>
      <c r="L49" s="4"/>
      <c r="M49" s="4"/>
      <c r="N49" s="4"/>
    </row>
    <row r="50" spans="1:14" x14ac:dyDescent="0.35">
      <c r="A50" s="11" t="s">
        <v>35</v>
      </c>
      <c r="B50" s="15">
        <v>9.5600000000000004E-2</v>
      </c>
      <c r="C50" s="15">
        <v>5.8299999999999998E-2</v>
      </c>
      <c r="D50" s="15">
        <v>7.4999999999999997E-2</v>
      </c>
      <c r="E50" s="15">
        <v>0</v>
      </c>
      <c r="F50" s="15" t="str">
        <f t="shared" si="4"/>
        <v xml:space="preserve"> </v>
      </c>
      <c r="G50" s="15" t="str">
        <f t="shared" si="5"/>
        <v xml:space="preserve"> </v>
      </c>
      <c r="H50" s="15" t="str">
        <f t="shared" si="5"/>
        <v xml:space="preserve"> </v>
      </c>
      <c r="I50" s="21"/>
      <c r="J50" s="21"/>
      <c r="K50" s="21"/>
      <c r="L50" s="4"/>
      <c r="M50" s="4"/>
      <c r="N50" s="4"/>
    </row>
    <row r="51" spans="1:14" x14ac:dyDescent="0.35">
      <c r="A51" s="11" t="s">
        <v>36</v>
      </c>
      <c r="B51" s="15">
        <v>0.12720000000000001</v>
      </c>
      <c r="C51" s="15">
        <v>7.3899999999999993E-2</v>
      </c>
      <c r="D51" s="15">
        <v>0.17369999999999999</v>
      </c>
      <c r="E51" s="15">
        <v>0</v>
      </c>
      <c r="F51" s="15" t="str">
        <f t="shared" si="4"/>
        <v xml:space="preserve"> </v>
      </c>
      <c r="G51" s="15" t="str">
        <f t="shared" si="5"/>
        <v xml:space="preserve"> </v>
      </c>
      <c r="H51" s="15" t="str">
        <f t="shared" si="5"/>
        <v xml:space="preserve"> </v>
      </c>
      <c r="I51" s="21"/>
      <c r="J51" s="21"/>
      <c r="K51" s="21"/>
      <c r="L51" s="4"/>
      <c r="M51" s="4"/>
      <c r="N51" s="4"/>
    </row>
    <row r="52" spans="1:14" x14ac:dyDescent="0.35">
      <c r="A52" s="11" t="s">
        <v>37</v>
      </c>
      <c r="B52" s="15">
        <v>1.1299999999999999E-2</v>
      </c>
      <c r="C52" s="15">
        <v>-2.3400000000000001E-2</v>
      </c>
      <c r="D52" s="15">
        <v>2.63E-2</v>
      </c>
      <c r="E52" s="15">
        <v>0</v>
      </c>
      <c r="F52" s="15" t="str">
        <f t="shared" si="4"/>
        <v xml:space="preserve"> </v>
      </c>
      <c r="G52" s="15">
        <f t="shared" si="5"/>
        <v>2.3400000000000001E-2</v>
      </c>
      <c r="H52" s="15" t="str">
        <f t="shared" si="5"/>
        <v xml:space="preserve"> </v>
      </c>
      <c r="I52" s="21"/>
      <c r="J52" s="21">
        <f t="shared" si="6"/>
        <v>5.4756E-4</v>
      </c>
      <c r="K52" s="21"/>
      <c r="L52" s="4"/>
      <c r="M52" s="4"/>
      <c r="N52" s="4"/>
    </row>
    <row r="53" spans="1:14" x14ac:dyDescent="0.35">
      <c r="A53" s="4"/>
      <c r="B53" s="8"/>
      <c r="C53" s="8"/>
      <c r="D53" s="8"/>
      <c r="E53" s="5"/>
      <c r="F53" s="5"/>
      <c r="G53" s="5"/>
      <c r="H53" s="23" t="s">
        <v>64</v>
      </c>
      <c r="I53" s="22">
        <f>SUM(I49:I52)</f>
        <v>0</v>
      </c>
      <c r="J53" s="22">
        <f t="shared" ref="J53:K53" si="12">SUM(J49:J52)</f>
        <v>5.4756E-4</v>
      </c>
      <c r="K53" s="22">
        <f t="shared" si="12"/>
        <v>0</v>
      </c>
      <c r="L53" s="4"/>
      <c r="M53" s="4"/>
      <c r="N53" s="4"/>
    </row>
    <row r="54" spans="1:14" x14ac:dyDescent="0.35">
      <c r="A54" s="4"/>
      <c r="B54" s="8"/>
      <c r="C54" s="8"/>
      <c r="D54" s="8"/>
      <c r="E54" s="5"/>
      <c r="F54" s="24"/>
      <c r="G54" s="24" t="s">
        <v>65</v>
      </c>
      <c r="H54" s="11"/>
      <c r="I54" s="19">
        <f>((I53/4)^0.5)*(3^0.5)</f>
        <v>0</v>
      </c>
      <c r="J54" s="19">
        <f t="shared" ref="J54:K54" si="13">((J53/4)^0.5)*(3^0.5)</f>
        <v>2.0264994448555864E-2</v>
      </c>
      <c r="K54" s="19">
        <f t="shared" si="13"/>
        <v>0</v>
      </c>
      <c r="L54" s="4"/>
      <c r="M54" s="4"/>
      <c r="N54" s="4"/>
    </row>
    <row r="55" spans="1:14" x14ac:dyDescent="0.35">
      <c r="A55" s="4"/>
      <c r="B55" s="8"/>
      <c r="C55" s="8"/>
      <c r="D55" s="8"/>
      <c r="E55" s="5"/>
      <c r="F55" s="5"/>
      <c r="G55" s="5"/>
      <c r="H55" s="4"/>
      <c r="I55" s="6"/>
      <c r="J55" s="6"/>
      <c r="K55" s="6"/>
      <c r="L55" s="4"/>
      <c r="M55" s="4"/>
      <c r="N55" s="4"/>
    </row>
    <row r="56" spans="1:14" x14ac:dyDescent="0.35">
      <c r="A56" s="4"/>
      <c r="B56" s="11" t="s">
        <v>14</v>
      </c>
      <c r="C56" s="11" t="s">
        <v>15</v>
      </c>
      <c r="D56" s="11" t="s">
        <v>16</v>
      </c>
      <c r="E56" s="4"/>
      <c r="F56" s="10" t="s">
        <v>14</v>
      </c>
      <c r="G56" s="10" t="s">
        <v>15</v>
      </c>
      <c r="H56" s="10" t="s">
        <v>16</v>
      </c>
      <c r="I56" s="10" t="s">
        <v>14</v>
      </c>
      <c r="J56" s="10" t="s">
        <v>15</v>
      </c>
      <c r="K56" s="10" t="s">
        <v>16</v>
      </c>
      <c r="L56" s="4"/>
      <c r="M56" s="4"/>
      <c r="N56" s="4"/>
    </row>
    <row r="57" spans="1:14" x14ac:dyDescent="0.35">
      <c r="A57" s="4"/>
      <c r="B57" s="47" t="s">
        <v>10</v>
      </c>
      <c r="C57" s="47"/>
      <c r="D57" s="47"/>
      <c r="E57" s="10" t="s">
        <v>51</v>
      </c>
      <c r="F57" s="47" t="s">
        <v>52</v>
      </c>
      <c r="G57" s="47"/>
      <c r="H57" s="47"/>
      <c r="I57" s="47" t="s">
        <v>53</v>
      </c>
      <c r="J57" s="47"/>
      <c r="K57" s="47"/>
      <c r="L57" s="4"/>
      <c r="M57" s="4"/>
      <c r="N57" s="4"/>
    </row>
    <row r="58" spans="1:14" x14ac:dyDescent="0.35">
      <c r="A58" s="11" t="s">
        <v>38</v>
      </c>
      <c r="B58" s="15">
        <v>8.0699999999999994E-2</v>
      </c>
      <c r="C58" s="15">
        <v>6.3299999999999995E-2</v>
      </c>
      <c r="D58" s="15">
        <v>5.3199999999999997E-2</v>
      </c>
      <c r="E58" s="15">
        <v>0</v>
      </c>
      <c r="F58" s="15" t="str">
        <f t="shared" si="4"/>
        <v xml:space="preserve"> </v>
      </c>
      <c r="G58" s="15" t="str">
        <f t="shared" si="5"/>
        <v xml:space="preserve"> </v>
      </c>
      <c r="H58" s="15" t="str">
        <f t="shared" si="5"/>
        <v xml:space="preserve"> </v>
      </c>
      <c r="I58" s="21"/>
      <c r="J58" s="21"/>
      <c r="K58" s="21"/>
      <c r="L58" s="4"/>
      <c r="M58" s="4"/>
      <c r="N58" s="4"/>
    </row>
    <row r="59" spans="1:14" x14ac:dyDescent="0.35">
      <c r="A59" s="11" t="s">
        <v>39</v>
      </c>
      <c r="B59" s="15">
        <v>3.15E-2</v>
      </c>
      <c r="C59" s="15">
        <v>4.0000000000000001E-3</v>
      </c>
      <c r="D59" s="15">
        <v>3.0300000000000001E-2</v>
      </c>
      <c r="E59" s="15">
        <v>0</v>
      </c>
      <c r="F59" s="15" t="str">
        <f t="shared" si="4"/>
        <v xml:space="preserve"> </v>
      </c>
      <c r="G59" s="15" t="str">
        <f t="shared" si="5"/>
        <v xml:space="preserve"> </v>
      </c>
      <c r="H59" s="15" t="str">
        <f t="shared" si="5"/>
        <v xml:space="preserve"> </v>
      </c>
      <c r="I59" s="21"/>
      <c r="J59" s="21"/>
      <c r="K59" s="21"/>
      <c r="L59" s="4"/>
      <c r="M59" s="4"/>
      <c r="N59" s="4"/>
    </row>
    <row r="60" spans="1:14" x14ac:dyDescent="0.35">
      <c r="A60" s="11" t="s">
        <v>40</v>
      </c>
      <c r="B60" s="15">
        <v>3.0300000000000001E-2</v>
      </c>
      <c r="C60" s="15">
        <v>2.24E-2</v>
      </c>
      <c r="D60" s="15">
        <v>4.41E-2</v>
      </c>
      <c r="E60" s="15">
        <v>0</v>
      </c>
      <c r="F60" s="15" t="str">
        <f t="shared" si="4"/>
        <v xml:space="preserve"> </v>
      </c>
      <c r="G60" s="15" t="str">
        <f t="shared" si="5"/>
        <v xml:space="preserve"> </v>
      </c>
      <c r="H60" s="15" t="str">
        <f t="shared" si="5"/>
        <v xml:space="preserve"> </v>
      </c>
      <c r="I60" s="21"/>
      <c r="J60" s="21"/>
      <c r="K60" s="21"/>
      <c r="L60" s="4"/>
      <c r="M60" s="4"/>
      <c r="N60" s="4"/>
    </row>
    <row r="61" spans="1:14" x14ac:dyDescent="0.35">
      <c r="A61" s="11" t="s">
        <v>41</v>
      </c>
      <c r="B61" s="15">
        <v>6.2100000000000002E-2</v>
      </c>
      <c r="C61" s="15">
        <v>-1.1299999999999999E-2</v>
      </c>
      <c r="D61" s="15">
        <v>5.3199999999999997E-2</v>
      </c>
      <c r="E61" s="15">
        <v>0</v>
      </c>
      <c r="F61" s="15" t="str">
        <f t="shared" si="4"/>
        <v xml:space="preserve"> </v>
      </c>
      <c r="G61" s="15">
        <f t="shared" si="5"/>
        <v>1.1299999999999999E-2</v>
      </c>
      <c r="H61" s="15" t="str">
        <f t="shared" si="5"/>
        <v xml:space="preserve"> </v>
      </c>
      <c r="I61" s="21"/>
      <c r="J61" s="21">
        <f t="shared" si="6"/>
        <v>1.2768999999999999E-4</v>
      </c>
      <c r="K61" s="21"/>
      <c r="L61" s="4"/>
      <c r="M61" s="4"/>
      <c r="N61" s="4"/>
    </row>
    <row r="62" spans="1:14" x14ac:dyDescent="0.35">
      <c r="A62" s="4"/>
      <c r="B62" s="4"/>
      <c r="C62" s="4"/>
      <c r="D62" s="4"/>
      <c r="E62" s="4"/>
      <c r="F62" s="4"/>
      <c r="G62" s="4"/>
      <c r="H62" s="10" t="s">
        <v>64</v>
      </c>
      <c r="I62" s="25">
        <f>SUM(I58:I61)</f>
        <v>0</v>
      </c>
      <c r="J62" s="25">
        <f t="shared" ref="J62:K62" si="14">SUM(J58:J61)</f>
        <v>1.2768999999999999E-4</v>
      </c>
      <c r="K62" s="25">
        <f t="shared" si="14"/>
        <v>0</v>
      </c>
      <c r="L62" s="4"/>
      <c r="M62" s="4"/>
      <c r="N62" s="4"/>
    </row>
    <row r="63" spans="1:14" x14ac:dyDescent="0.35">
      <c r="A63" s="4"/>
      <c r="B63" s="4"/>
      <c r="C63" s="4"/>
      <c r="D63" s="4"/>
      <c r="E63" s="4"/>
      <c r="F63" s="11"/>
      <c r="G63" s="24" t="s">
        <v>65</v>
      </c>
      <c r="H63" s="11"/>
      <c r="I63" s="16">
        <f>((I62/4)^0.5)*(3^0.5)</f>
        <v>0</v>
      </c>
      <c r="J63" s="16">
        <f t="shared" ref="J63:K63" si="15">((J62/4)^0.5)*(3^0.5)</f>
        <v>9.7860870627641556E-3</v>
      </c>
      <c r="K63" s="16">
        <f t="shared" si="15"/>
        <v>0</v>
      </c>
      <c r="L63" s="4"/>
      <c r="M63" s="4"/>
      <c r="N63" s="4"/>
    </row>
  </sheetData>
  <mergeCells count="22">
    <mergeCell ref="B57:D57"/>
    <mergeCell ref="I57:K57"/>
    <mergeCell ref="G6:I6"/>
    <mergeCell ref="F57:H57"/>
    <mergeCell ref="B39:D39"/>
    <mergeCell ref="F39:H39"/>
    <mergeCell ref="I39:K39"/>
    <mergeCell ref="B48:D48"/>
    <mergeCell ref="F48:H48"/>
    <mergeCell ref="I48:K48"/>
    <mergeCell ref="B21:D21"/>
    <mergeCell ref="F21:H21"/>
    <mergeCell ref="I21:K21"/>
    <mergeCell ref="B30:D30"/>
    <mergeCell ref="F30:H30"/>
    <mergeCell ref="I30:K30"/>
    <mergeCell ref="A1:N2"/>
    <mergeCell ref="B6:E6"/>
    <mergeCell ref="K6:M6"/>
    <mergeCell ref="B12:E12"/>
    <mergeCell ref="G12:I12"/>
    <mergeCell ref="K12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7113-8695-4316-8A13-872788453F9E}">
  <dimension ref="A1:K22"/>
  <sheetViews>
    <sheetView workbookViewId="0">
      <selection activeCell="C23" sqref="C23"/>
    </sheetView>
  </sheetViews>
  <sheetFormatPr defaultRowHeight="14.5" x14ac:dyDescent="0.35"/>
  <sheetData>
    <row r="1" spans="1:11" x14ac:dyDescent="0.3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36"/>
      <c r="K1" s="36"/>
    </row>
    <row r="2" spans="1:11" x14ac:dyDescent="0.35">
      <c r="A2" s="42"/>
      <c r="B2" s="42"/>
      <c r="C2" s="42"/>
      <c r="D2" s="42"/>
      <c r="E2" s="42"/>
      <c r="F2" s="42"/>
      <c r="G2" s="42"/>
      <c r="H2" s="42"/>
      <c r="I2" s="42"/>
      <c r="J2" s="36"/>
      <c r="K2" s="36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x14ac:dyDescent="0.35">
      <c r="A5" s="11" t="s">
        <v>55</v>
      </c>
      <c r="B5" s="11" t="s">
        <v>14</v>
      </c>
      <c r="C5" s="11" t="s">
        <v>15</v>
      </c>
      <c r="D5" s="11" t="s">
        <v>16</v>
      </c>
      <c r="E5" s="11" t="s">
        <v>46</v>
      </c>
    </row>
    <row r="6" spans="1:11" x14ac:dyDescent="0.35">
      <c r="A6" s="11" t="s">
        <v>22</v>
      </c>
      <c r="B6" s="18">
        <v>-0.67</v>
      </c>
      <c r="C6" s="18">
        <v>1.61</v>
      </c>
      <c r="D6" s="18">
        <v>-1.49</v>
      </c>
      <c r="E6" s="18" t="s">
        <v>47</v>
      </c>
    </row>
    <row r="7" spans="1:11" x14ac:dyDescent="0.35">
      <c r="A7" s="11" t="s">
        <v>23</v>
      </c>
      <c r="B7" s="18">
        <v>1.03</v>
      </c>
      <c r="C7" s="18">
        <v>0.16</v>
      </c>
      <c r="D7" s="18">
        <v>-0.59</v>
      </c>
      <c r="E7" s="18" t="s">
        <v>56</v>
      </c>
    </row>
    <row r="8" spans="1:11" x14ac:dyDescent="0.35">
      <c r="A8" s="11" t="s">
        <v>24</v>
      </c>
      <c r="B8" s="18">
        <v>0.89</v>
      </c>
      <c r="C8" s="18">
        <v>-0.34</v>
      </c>
      <c r="D8" s="18">
        <v>0.94</v>
      </c>
      <c r="E8" s="18" t="s">
        <v>48</v>
      </c>
    </row>
    <row r="9" spans="1:11" x14ac:dyDescent="0.35">
      <c r="A9" s="11" t="s">
        <v>25</v>
      </c>
      <c r="B9" s="18">
        <v>2.2599999999999998</v>
      </c>
      <c r="C9" s="18">
        <v>0.36</v>
      </c>
      <c r="D9" s="18">
        <v>0.88</v>
      </c>
      <c r="E9" s="18" t="s">
        <v>50</v>
      </c>
    </row>
    <row r="10" spans="1:11" x14ac:dyDescent="0.35">
      <c r="A10" s="11" t="s">
        <v>26</v>
      </c>
      <c r="B10" s="18">
        <v>0.69</v>
      </c>
      <c r="C10" s="18">
        <v>-0.28999999999999998</v>
      </c>
      <c r="D10" s="18">
        <v>1.07</v>
      </c>
      <c r="E10" s="18" t="s">
        <v>48</v>
      </c>
    </row>
    <row r="11" spans="1:11" x14ac:dyDescent="0.35">
      <c r="A11" s="11" t="s">
        <v>27</v>
      </c>
      <c r="B11" s="18">
        <v>-1</v>
      </c>
      <c r="C11" s="18">
        <v>-0.18</v>
      </c>
      <c r="D11" s="18">
        <v>0.9</v>
      </c>
      <c r="E11" s="18" t="s">
        <v>49</v>
      </c>
    </row>
    <row r="12" spans="1:11" x14ac:dyDescent="0.35">
      <c r="A12" s="11" t="s">
        <v>28</v>
      </c>
      <c r="B12" s="18">
        <v>-1.79</v>
      </c>
      <c r="C12" s="18">
        <v>0.63</v>
      </c>
      <c r="D12" s="18">
        <v>0.55000000000000004</v>
      </c>
      <c r="E12" s="18" t="s">
        <v>57</v>
      </c>
    </row>
    <row r="13" spans="1:11" x14ac:dyDescent="0.35">
      <c r="A13" s="11" t="s">
        <v>29</v>
      </c>
      <c r="B13" s="18">
        <v>-2.91</v>
      </c>
      <c r="C13" s="18">
        <v>0.15</v>
      </c>
      <c r="D13" s="18">
        <v>2.4500000000000002</v>
      </c>
      <c r="E13" s="18" t="s">
        <v>49</v>
      </c>
    </row>
    <row r="14" spans="1:11" x14ac:dyDescent="0.35">
      <c r="A14" s="11" t="s">
        <v>30</v>
      </c>
      <c r="B14" s="18">
        <v>-1.1000000000000001</v>
      </c>
      <c r="C14" s="18">
        <v>0.6</v>
      </c>
      <c r="D14" s="18">
        <v>2.7</v>
      </c>
      <c r="E14" s="18" t="s">
        <v>49</v>
      </c>
    </row>
    <row r="15" spans="1:11" x14ac:dyDescent="0.35">
      <c r="A15" s="11" t="s">
        <v>31</v>
      </c>
      <c r="B15" s="18">
        <v>-1.1399999999999999</v>
      </c>
      <c r="C15" s="18">
        <v>1.65</v>
      </c>
      <c r="D15" s="18">
        <v>2.5099999999999998</v>
      </c>
      <c r="E15" s="18" t="s">
        <v>49</v>
      </c>
    </row>
    <row r="16" spans="1:11" x14ac:dyDescent="0.35">
      <c r="A16" s="11" t="s">
        <v>32</v>
      </c>
      <c r="B16" s="18">
        <v>-1</v>
      </c>
      <c r="C16" s="18">
        <v>0.36</v>
      </c>
      <c r="D16" s="18">
        <v>0.81</v>
      </c>
      <c r="E16" s="18" t="s">
        <v>49</v>
      </c>
    </row>
    <row r="17" spans="1:5" x14ac:dyDescent="0.35">
      <c r="A17" s="11" t="s">
        <v>33</v>
      </c>
      <c r="B17" s="18">
        <v>0.26</v>
      </c>
      <c r="C17" s="18">
        <v>0.23</v>
      </c>
      <c r="D17" s="18">
        <v>1.07</v>
      </c>
      <c r="E17" s="18" t="s">
        <v>48</v>
      </c>
    </row>
    <row r="18" spans="1:5" x14ac:dyDescent="0.35">
      <c r="A18" s="11" t="s">
        <v>34</v>
      </c>
      <c r="B18" s="18">
        <v>-0.25</v>
      </c>
      <c r="C18" s="18">
        <v>-7.0000000000000007E-2</v>
      </c>
      <c r="D18" s="18">
        <v>0.88</v>
      </c>
      <c r="E18" s="18" t="s">
        <v>49</v>
      </c>
    </row>
    <row r="19" spans="1:5" x14ac:dyDescent="0.35">
      <c r="A19" s="11" t="s">
        <v>35</v>
      </c>
      <c r="B19" s="18">
        <v>-0.36</v>
      </c>
      <c r="C19" s="18">
        <v>-7.2</v>
      </c>
      <c r="D19" s="18">
        <v>7.0000000000000007E-2</v>
      </c>
      <c r="E19" s="18" t="s">
        <v>48</v>
      </c>
    </row>
    <row r="20" spans="1:5" x14ac:dyDescent="0.35">
      <c r="A20" s="11" t="s">
        <v>36</v>
      </c>
      <c r="B20" s="18">
        <v>0.8</v>
      </c>
      <c r="C20" s="18">
        <v>-4.42</v>
      </c>
      <c r="D20" s="18">
        <v>0.74</v>
      </c>
      <c r="E20" s="18" t="s">
        <v>50</v>
      </c>
    </row>
    <row r="21" spans="1:5" x14ac:dyDescent="0.35">
      <c r="A21" s="11" t="s">
        <v>37</v>
      </c>
      <c r="B21" s="18">
        <v>0.72</v>
      </c>
      <c r="C21" s="18">
        <v>3.31</v>
      </c>
      <c r="D21" s="18">
        <v>0.31</v>
      </c>
      <c r="E21" s="18" t="s">
        <v>50</v>
      </c>
    </row>
    <row r="22" spans="1:5" x14ac:dyDescent="0.35">
      <c r="A22" s="11" t="s">
        <v>38</v>
      </c>
      <c r="B22" s="18">
        <v>0.48</v>
      </c>
      <c r="C22" s="18">
        <v>-2.23</v>
      </c>
      <c r="D22" s="18">
        <v>-0.28000000000000003</v>
      </c>
      <c r="E22" s="18" t="s">
        <v>50</v>
      </c>
    </row>
  </sheetData>
  <mergeCells count="1">
    <mergeCell ref="A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2020-07-13T10:50:31Z</dcterms:created>
  <dcterms:modified xsi:type="dcterms:W3CDTF">2020-07-17T11:48:48Z</dcterms:modified>
</cp:coreProperties>
</file>